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계약\공고문\1 공사\2020년\안양8동 성문중고등학교 주변 도로확장공사\"/>
    </mc:Choice>
  </mc:AlternateContent>
  <bookViews>
    <workbookView xWindow="2250" yWindow="15" windowWidth="26475" windowHeight="11580" tabRatio="954"/>
  </bookViews>
  <sheets>
    <sheet name="내역서" sheetId="559" r:id="rId1"/>
    <sheet name="일위대가_호표" sheetId="561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">#REF!</definedName>
    <definedName name="_1Crite">[1]총괄내역서!#REF!</definedName>
    <definedName name="_2">#REF!</definedName>
    <definedName name="_2Extr">[1]총괄내역서!#REF!</definedName>
    <definedName name="_3">#REF!</definedName>
    <definedName name="_3S">'[2]6PILE  (돌출)'!#REF!</definedName>
    <definedName name="_4">#REF!</definedName>
    <definedName name="_5">#REF!</definedName>
    <definedName name="_6">#REF!</definedName>
    <definedName name="_Order1">255</definedName>
    <definedName name="_Order2">255</definedName>
    <definedName name="_p1">#REF!</definedName>
    <definedName name="_Regression_Int">1</definedName>
    <definedName name="a">#REF!</definedName>
    <definedName name="anscount">1</definedName>
    <definedName name="BOX형수로집계">#REF!</definedName>
    <definedName name="_xlnm.Database">#REF!</definedName>
    <definedName name="H">[3]집1!$A$1:$M$40</definedName>
    <definedName name="J">#REF!</definedName>
    <definedName name="JYH">#REF!</definedName>
    <definedName name="kjl">#REF!</definedName>
    <definedName name="P">#REF!</definedName>
    <definedName name="PL">#REF!</definedName>
    <definedName name="pop">#REF!</definedName>
    <definedName name="ppp">#REF!</definedName>
    <definedName name="_xlnm.Print_Area" localSheetId="0">내역서!$A$1:$BG$209</definedName>
    <definedName name="_xlnm.Print_Area">#REF!</definedName>
    <definedName name="PRINT_AREA_MI">#REF!</definedName>
    <definedName name="_xlnm.Print_Titles" localSheetId="0">내역서!$2:$3</definedName>
    <definedName name="_xlnm.Print_Titles" localSheetId="1">일위대가_호표!$A$1:$IV$3</definedName>
    <definedName name="간노">#REF!</definedName>
    <definedName name="갑지1">#REF!</definedName>
    <definedName name="계">#REF!</definedName>
    <definedName name="고용">#REF!</definedName>
    <definedName name="기타">#REF!</definedName>
    <definedName name="내역">#REF!</definedName>
    <definedName name="매크로11">[4]!매크로11</definedName>
    <definedName name="매크로4">[4]C.배수관공!매크로4</definedName>
    <definedName name="번호">'[5]Sheet1 (2)'!#REF!</definedName>
    <definedName name="설계설명서1">#REF!</definedName>
    <definedName name="설명">#REF!</definedName>
    <definedName name="설명1">#REF!</definedName>
    <definedName name="수량">#REF!</definedName>
    <definedName name="수량1">#REF!</definedName>
    <definedName name="수량산출">#REF!</definedName>
    <definedName name="오수맨홀수량2">#REF!</definedName>
    <definedName name="오수맨홀집계">#REF!</definedName>
    <definedName name="이윤">#REF!</definedName>
    <definedName name="인쇄양식">[0]!인쇄양식</definedName>
    <definedName name="인쇄양식1">[0]!인쇄양식1</definedName>
    <definedName name="인쇄양식2">[0]!인쇄양식2</definedName>
    <definedName name="인쇄양식3">[0]!인쇄양식3</definedName>
    <definedName name="일반">#REF!</definedName>
    <definedName name="장산교">#REF!</definedName>
    <definedName name="주차장토공">#REF!</definedName>
    <definedName name="토적">#REF!</definedName>
    <definedName name="토적1">#REF!</definedName>
    <definedName name="퇴직">#REF!</definedName>
    <definedName name="하도">#REF!</definedName>
    <definedName name="환경">#REF!</definedName>
    <definedName name="ㅗ">#REF!</definedName>
  </definedNames>
  <calcPr calcId="152511"/>
</workbook>
</file>

<file path=xl/calcChain.xml><?xml version="1.0" encoding="utf-8"?>
<calcChain xmlns="http://schemas.openxmlformats.org/spreadsheetml/2006/main">
  <c r="Z161" i="559" l="1"/>
  <c r="BI208" i="559" l="1"/>
  <c r="AB161" i="559"/>
  <c r="BI206" i="559"/>
  <c r="BI205" i="559"/>
  <c r="BI202" i="559"/>
  <c r="BI201" i="559"/>
  <c r="BI200" i="559"/>
  <c r="BI197" i="559"/>
  <c r="BI194" i="559"/>
  <c r="BI193" i="559"/>
  <c r="BI192" i="559"/>
  <c r="BI191" i="559"/>
  <c r="BI190" i="559"/>
  <c r="BI189" i="559"/>
  <c r="BI186" i="559"/>
  <c r="BI183" i="559"/>
  <c r="BI182" i="559"/>
  <c r="BI179" i="559"/>
  <c r="BI178" i="559"/>
  <c r="BI177" i="559"/>
  <c r="BI176" i="559"/>
  <c r="BI175" i="559"/>
  <c r="BI174" i="559"/>
  <c r="BI173" i="559"/>
  <c r="BI172" i="559"/>
  <c r="BI171" i="559"/>
  <c r="BI170" i="559"/>
  <c r="BI169" i="559"/>
  <c r="BI168" i="559"/>
  <c r="BI167" i="559"/>
  <c r="BI164" i="559"/>
  <c r="BI163" i="559"/>
  <c r="BI162" i="559"/>
  <c r="AB160" i="559"/>
  <c r="AA160" i="559"/>
  <c r="BI157" i="559"/>
  <c r="BI155" i="559"/>
  <c r="BI153" i="559"/>
  <c r="BI152" i="559"/>
  <c r="BI150" i="559"/>
  <c r="BI148" i="559"/>
  <c r="BI146" i="559"/>
  <c r="BI145" i="559"/>
  <c r="BI144" i="559"/>
  <c r="BI139" i="559"/>
  <c r="BI138" i="559"/>
  <c r="BI137" i="559"/>
  <c r="BI136" i="559"/>
  <c r="BI135" i="559"/>
  <c r="BI134" i="559"/>
  <c r="BI133" i="559"/>
  <c r="BI132" i="559"/>
  <c r="BI130" i="559"/>
  <c r="BI128" i="559"/>
  <c r="BI126" i="559"/>
  <c r="BI124" i="559"/>
  <c r="BI123" i="559"/>
  <c r="BI122" i="559"/>
  <c r="BI120" i="559"/>
  <c r="BI119" i="559"/>
  <c r="BI118" i="559"/>
  <c r="BI115" i="559"/>
  <c r="BI114" i="559"/>
  <c r="BI113" i="559"/>
  <c r="BI112" i="559"/>
  <c r="BI106" i="559"/>
  <c r="BI104" i="559"/>
  <c r="BI103" i="559"/>
  <c r="BI101" i="559"/>
  <c r="BI100" i="559"/>
  <c r="BI97" i="559"/>
  <c r="BI96" i="559"/>
  <c r="BI95" i="559"/>
  <c r="BI93" i="559"/>
  <c r="BI92" i="559"/>
  <c r="BI91" i="559"/>
  <c r="BI89" i="559"/>
  <c r="BI87" i="559"/>
  <c r="BI86" i="559"/>
  <c r="BI85" i="559"/>
  <c r="BI84" i="559"/>
  <c r="BI83" i="559"/>
  <c r="BI77" i="559"/>
  <c r="BI76" i="559"/>
  <c r="BI75" i="559"/>
  <c r="BI74" i="559"/>
  <c r="BI73" i="559"/>
  <c r="BI68" i="559"/>
  <c r="BI67" i="559"/>
  <c r="BI66" i="559"/>
  <c r="BI65" i="559"/>
  <c r="BI63" i="559"/>
  <c r="BI62" i="559"/>
  <c r="BI61" i="559"/>
  <c r="BI60" i="559"/>
  <c r="BI59" i="559"/>
  <c r="BI57" i="559"/>
  <c r="BI56" i="559"/>
  <c r="BI55" i="559"/>
  <c r="BI54" i="559"/>
  <c r="BI53" i="559"/>
  <c r="BI50" i="559"/>
  <c r="BI49" i="559"/>
  <c r="BI48" i="559"/>
  <c r="BI47" i="559"/>
  <c r="BI46" i="559"/>
  <c r="BI45" i="559"/>
  <c r="BI43" i="559"/>
  <c r="BI42" i="559"/>
  <c r="BI37" i="559"/>
  <c r="BI35" i="559"/>
  <c r="BI33" i="559"/>
  <c r="BI31" i="559"/>
  <c r="BI27" i="559"/>
  <c r="BI25" i="559"/>
  <c r="BI24" i="559"/>
  <c r="BI22" i="559"/>
  <c r="BI21" i="559"/>
  <c r="BI20" i="559"/>
  <c r="BI19" i="559"/>
  <c r="BI17" i="559"/>
  <c r="BI11" i="559"/>
  <c r="BI10" i="559"/>
  <c r="BI9" i="559"/>
  <c r="BI8" i="559"/>
  <c r="BI7" i="559"/>
  <c r="BI6" i="559"/>
  <c r="BI5" i="559"/>
  <c r="AA161" i="559" l="1"/>
  <c r="AB186" i="559"/>
  <c r="AD186" i="559" s="1"/>
  <c r="AB197" i="559"/>
  <c r="AD197" i="559" s="1"/>
  <c r="AB183" i="559" l="1"/>
  <c r="AD183" i="559" s="1"/>
  <c r="AB206" i="559"/>
  <c r="AD206" i="559" s="1"/>
  <c r="AB179" i="559"/>
  <c r="AD179" i="559" s="1"/>
  <c r="AB202" i="559"/>
  <c r="AD202" i="559" s="1"/>
  <c r="AB194" i="559"/>
  <c r="AD194" i="559" s="1"/>
  <c r="AB164" i="559"/>
  <c r="AD164" i="559" s="1"/>
  <c r="Z160" i="559" l="1"/>
</calcChain>
</file>

<file path=xl/comments1.xml><?xml version="1.0" encoding="utf-8"?>
<comments xmlns="http://schemas.openxmlformats.org/spreadsheetml/2006/main">
  <authors>
    <author/>
  </authors>
  <commentList>
    <comment ref="H160" authorId="0" shapeId="0">
      <text>
        <r>
          <rPr>
            <sz val="8"/>
            <color indexed="8"/>
            <rFont val="Arial"/>
            <family val="2"/>
          </rPr>
          <t>Z열에 수식을 나누어 참조하였습니다.</t>
        </r>
      </text>
    </comment>
    <comment ref="J160" authorId="0" shapeId="0">
      <text>
        <r>
          <rPr>
            <sz val="8"/>
            <color indexed="8"/>
            <rFont val="Arial"/>
            <family val="2"/>
          </rPr>
          <t>AA열에 수식을 나누어 참조하였습니다.</t>
        </r>
      </text>
    </comment>
    <comment ref="L160" authorId="0" shapeId="0">
      <text>
        <r>
          <rPr>
            <sz val="8"/>
            <color indexed="8"/>
            <rFont val="Arial"/>
            <family val="2"/>
          </rPr>
          <t>AB열에 수식을 나누어 참조하였습니다.</t>
        </r>
      </text>
    </comment>
  </commentList>
</comments>
</file>

<file path=xl/sharedStrings.xml><?xml version="1.0" encoding="utf-8"?>
<sst xmlns="http://schemas.openxmlformats.org/spreadsheetml/2006/main" count="1539" uniqueCount="491">
  <si>
    <t>%</t>
  </si>
  <si>
    <t/>
  </si>
  <si>
    <t>S</t>
  </si>
  <si>
    <t>F</t>
  </si>
  <si>
    <t>750</t>
  </si>
  <si>
    <t>660</t>
  </si>
  <si>
    <t>640</t>
  </si>
  <si>
    <t>480</t>
  </si>
  <si>
    <t>460</t>
  </si>
  <si>
    <t>450</t>
  </si>
  <si>
    <t>440</t>
  </si>
  <si>
    <t>430</t>
  </si>
  <si>
    <t>420</t>
  </si>
  <si>
    <t>410</t>
  </si>
  <si>
    <t>400</t>
  </si>
  <si>
    <t>56100307041</t>
  </si>
  <si>
    <t>390</t>
  </si>
  <si>
    <t>380</t>
  </si>
  <si>
    <t>320</t>
  </si>
  <si>
    <t>310</t>
  </si>
  <si>
    <t>270</t>
  </si>
  <si>
    <t>260</t>
  </si>
  <si>
    <t>250</t>
  </si>
  <si>
    <t>240</t>
  </si>
  <si>
    <t>230</t>
  </si>
  <si>
    <t>190</t>
  </si>
  <si>
    <t>180</t>
  </si>
  <si>
    <t>170</t>
  </si>
  <si>
    <t>160</t>
  </si>
  <si>
    <t>150</t>
  </si>
  <si>
    <t>140</t>
  </si>
  <si>
    <t>M0747003</t>
  </si>
  <si>
    <t>100</t>
  </si>
  <si>
    <t>90</t>
  </si>
  <si>
    <t>80</t>
  </si>
  <si>
    <t>70</t>
  </si>
  <si>
    <t>60</t>
  </si>
  <si>
    <t>50</t>
  </si>
  <si>
    <t>40</t>
  </si>
  <si>
    <t>30</t>
  </si>
  <si>
    <t>20</t>
  </si>
  <si>
    <t>10</t>
  </si>
  <si>
    <t>550</t>
  </si>
  <si>
    <t>530</t>
  </si>
  <si>
    <t>510</t>
  </si>
  <si>
    <t>500</t>
  </si>
  <si>
    <t>220</t>
  </si>
  <si>
    <t>210</t>
  </si>
  <si>
    <t>130</t>
  </si>
  <si>
    <t>110</t>
  </si>
  <si>
    <t>200</t>
  </si>
  <si>
    <t>120</t>
  </si>
  <si>
    <t>370</t>
  </si>
  <si>
    <t>300</t>
  </si>
  <si>
    <t>290</t>
  </si>
  <si>
    <t>280</t>
  </si>
  <si>
    <t>360</t>
  </si>
  <si>
    <t>350</t>
  </si>
  <si>
    <t>340</t>
  </si>
  <si>
    <t>330</t>
  </si>
  <si>
    <t>금 액</t>
  </si>
  <si>
    <t>단 가</t>
  </si>
  <si>
    <t>비 고</t>
  </si>
  <si>
    <t>경    비</t>
  </si>
  <si>
    <t>노 무 비</t>
  </si>
  <si>
    <t>재 료 비</t>
  </si>
  <si>
    <t>합    계</t>
  </si>
  <si>
    <t>단위</t>
  </si>
  <si>
    <t>수량</t>
  </si>
  <si>
    <t>규 격</t>
  </si>
  <si>
    <t>공 종 명</t>
  </si>
  <si>
    <t>내역서</t>
  </si>
  <si>
    <t>개소</t>
  </si>
  <si>
    <t>m</t>
  </si>
  <si>
    <t>㎥</t>
  </si>
  <si>
    <t>㎡</t>
  </si>
  <si>
    <t>EA</t>
  </si>
  <si>
    <t>M3</t>
  </si>
  <si>
    <t>개</t>
  </si>
  <si>
    <t>식</t>
  </si>
  <si>
    <t>일위대가_호표</t>
  </si>
  <si>
    <t xml:space="preserve">   </t>
  </si>
  <si>
    <t>M1152003</t>
  </si>
  <si>
    <t>25-18-8</t>
  </si>
  <si>
    <t>M/T</t>
  </si>
  <si>
    <t>조</t>
  </si>
  <si>
    <t>D/M</t>
  </si>
  <si>
    <t>대</t>
  </si>
  <si>
    <t>굴삭기 0.7㎥</t>
  </si>
  <si>
    <t>금액계상</t>
  </si>
  <si>
    <t>MA</t>
  </si>
  <si>
    <t>LA</t>
  </si>
  <si>
    <t>EQ</t>
  </si>
  <si>
    <t>OP값</t>
  </si>
  <si>
    <t>화폐변환</t>
  </si>
  <si>
    <t>할 증</t>
  </si>
  <si>
    <t>99050047021</t>
  </si>
  <si>
    <t xml:space="preserve">   .1.04 흙운반</t>
  </si>
  <si>
    <t xml:space="preserve">   .1.06 흙쌓기</t>
  </si>
  <si>
    <t xml:space="preserve">   .1.07 노상준비공</t>
  </si>
  <si>
    <t>m2</t>
  </si>
  <si>
    <t>OSAN1005</t>
  </si>
  <si>
    <t xml:space="preserve">   ..a 보통시멘트</t>
  </si>
  <si>
    <t>40kg/대 (포장품)</t>
  </si>
  <si>
    <t>M0717027</t>
  </si>
  <si>
    <t>SE06900</t>
  </si>
  <si>
    <t>M0723015</t>
  </si>
  <si>
    <t>소규모장비</t>
  </si>
  <si>
    <t>SE00900</t>
  </si>
  <si>
    <t>SE04930</t>
  </si>
  <si>
    <t>보조기층</t>
  </si>
  <si>
    <t>M0723014</t>
  </si>
  <si>
    <t>RS(C)-1,2,3,4 P/K(200ℓ)</t>
  </si>
  <si>
    <t>M4616161</t>
  </si>
  <si>
    <t>M4616162</t>
  </si>
  <si>
    <t>(오각 60x20x72)</t>
  </si>
  <si>
    <t>25-21-8</t>
  </si>
  <si>
    <t>표층용</t>
  </si>
  <si>
    <t>기층용</t>
  </si>
  <si>
    <t>D600</t>
  </si>
  <si>
    <t>비탈규준틀</t>
  </si>
  <si>
    <t>67</t>
  </si>
  <si>
    <t>ea</t>
  </si>
  <si>
    <t>▣ 사급자재비</t>
  </si>
  <si>
    <t xml:space="preserve">   ▣ 사급자재비</t>
  </si>
  <si>
    <t xml:space="preserve">   ..a 모래</t>
  </si>
  <si>
    <t xml:space="preserve">   ..b 잡석</t>
  </si>
  <si>
    <t xml:space="preserve">   ..c 혼합골재</t>
  </si>
  <si>
    <t xml:space="preserve">   ..a 아스팔트(유제)</t>
  </si>
  <si>
    <t>Q19_060804-901</t>
  </si>
  <si>
    <t>Q19_SB13300L005</t>
  </si>
  <si>
    <t>(간 단)</t>
  </si>
  <si>
    <t>MJC20819767</t>
  </si>
  <si>
    <t>SA00450</t>
  </si>
  <si>
    <t>SA01200</t>
  </si>
  <si>
    <t>SA01500</t>
  </si>
  <si>
    <t>SA02400</t>
  </si>
  <si>
    <t>SA05100</t>
  </si>
  <si>
    <t>SA03800</t>
  </si>
  <si>
    <t>육상 1-2M</t>
  </si>
  <si>
    <t>SC00200</t>
  </si>
  <si>
    <t>장비사용, 무근구조물</t>
  </si>
  <si>
    <t>SB01100</t>
  </si>
  <si>
    <t>SB12600</t>
  </si>
  <si>
    <t>SA05460</t>
  </si>
  <si>
    <t>SC01840</t>
  </si>
  <si>
    <t>합판6회(간단)</t>
  </si>
  <si>
    <t>SB03200</t>
  </si>
  <si>
    <t>RSC-4:30ℓ/a</t>
  </si>
  <si>
    <t>SE01910</t>
  </si>
  <si>
    <t>SE01100</t>
  </si>
  <si>
    <t>RSC-3:75ℓ/a</t>
  </si>
  <si>
    <t>SE01810</t>
  </si>
  <si>
    <t>SE02400</t>
  </si>
  <si>
    <t>SE03400</t>
  </si>
  <si>
    <t>SE04950</t>
  </si>
  <si>
    <t>대형30CM미만</t>
  </si>
  <si>
    <t>소형고압블럭(t=6-8㎝)</t>
  </si>
  <si>
    <t>불도져 32ton</t>
  </si>
  <si>
    <t>노체</t>
  </si>
  <si>
    <t>절토부</t>
  </si>
  <si>
    <t>핸드가드식롤러 0.7톤</t>
  </si>
  <si>
    <t>본선포장</t>
  </si>
  <si>
    <t>3.0m≤B</t>
  </si>
  <si>
    <t>Ø 600 MM</t>
  </si>
  <si>
    <t>810</t>
  </si>
  <si>
    <t xml:space="preserve">MA+ = </t>
  </si>
  <si>
    <t xml:space="preserve">MA = </t>
  </si>
  <si>
    <t>910</t>
  </si>
  <si>
    <t>A000</t>
  </si>
  <si>
    <t xml:space="preserve">   1. 토공</t>
  </si>
  <si>
    <t>A001</t>
  </si>
  <si>
    <t xml:space="preserve">   2.우수공</t>
  </si>
  <si>
    <t>A002</t>
  </si>
  <si>
    <t xml:space="preserve">   3.구조물공</t>
  </si>
  <si>
    <t>25</t>
  </si>
  <si>
    <t>A003</t>
  </si>
  <si>
    <t xml:space="preserve">   4.포장공</t>
  </si>
  <si>
    <t>A004</t>
  </si>
  <si>
    <t xml:space="preserve">   5.부대공</t>
  </si>
  <si>
    <t>A005</t>
  </si>
  <si>
    <t>A006</t>
  </si>
  <si>
    <t xml:space="preserve">   ▣ 관급자재대</t>
  </si>
  <si>
    <t>B001</t>
  </si>
  <si>
    <t>1. 토공</t>
  </si>
  <si>
    <t xml:space="preserve">   .1.01 기존 구조물 철거공</t>
  </si>
  <si>
    <t xml:space="preserve">   ..a. 무근콘크리트깨기</t>
  </si>
  <si>
    <t xml:space="preserve">   ...a-1. 구조물헐기(무근)</t>
  </si>
  <si>
    <t xml:space="preserve">   ..b. 기존포장깨기</t>
  </si>
  <si>
    <t xml:space="preserve">   ...b-1. 아스콘포장깨기</t>
  </si>
  <si>
    <t>(30Cm미만)</t>
  </si>
  <si>
    <t xml:space="preserve">   ...b-1. 아스팔트포장절단</t>
  </si>
  <si>
    <t xml:space="preserve">   ..c. 구조물헐기</t>
  </si>
  <si>
    <t>SA01050</t>
  </si>
  <si>
    <t xml:space="preserve">   ..d. 폐기물상차</t>
  </si>
  <si>
    <t>SA02100</t>
  </si>
  <si>
    <t xml:space="preserve">   .1.02 벌개제근 및 벌목</t>
  </si>
  <si>
    <t xml:space="preserve">   ..a. 벌개제근</t>
  </si>
  <si>
    <t>SA01800</t>
  </si>
  <si>
    <t xml:space="preserve">   ..b. 벌목</t>
  </si>
  <si>
    <t>SA01700</t>
  </si>
  <si>
    <t xml:space="preserve">   .1.03 흙깍기</t>
  </si>
  <si>
    <t xml:space="preserve">   ..a. 땅깍기(토사)</t>
  </si>
  <si>
    <t xml:space="preserve">   ..a. 무대운반</t>
  </si>
  <si>
    <t>유용토</t>
  </si>
  <si>
    <t xml:space="preserve">   .1.05 사토처리</t>
  </si>
  <si>
    <t xml:space="preserve">   ..a. 사토(토사)</t>
  </si>
  <si>
    <t>SA04850</t>
  </si>
  <si>
    <t xml:space="preserve">   ...흙쌓기</t>
  </si>
  <si>
    <t xml:space="preserve">   ..a. 노상준비공</t>
  </si>
  <si>
    <t xml:space="preserve">   .1.08 토공 규준틀</t>
  </si>
  <si>
    <t xml:space="preserve">   ..a 목재규준틀</t>
  </si>
  <si>
    <t>SA06400</t>
  </si>
  <si>
    <t>2.우수공</t>
  </si>
  <si>
    <t xml:space="preserve">   .2.01 터파기 및 도메우기</t>
  </si>
  <si>
    <t xml:space="preserve">   ..a 구조물터파기(토사)</t>
  </si>
  <si>
    <t xml:space="preserve">   ..b 되메우기및다짐</t>
  </si>
  <si>
    <t xml:space="preserve">   .2.02 우수관접합 및 부설</t>
  </si>
  <si>
    <t xml:space="preserve">   ..a PE관 접합 및 부설</t>
  </si>
  <si>
    <t xml:space="preserve">   ..b 관절단</t>
  </si>
  <si>
    <t>Q19_SB10200L002</t>
  </si>
  <si>
    <t xml:space="preserve">   ..c 콘크리트타설(장비사용)</t>
  </si>
  <si>
    <t>(무근구조물)</t>
  </si>
  <si>
    <t>Q19_SB01100</t>
  </si>
  <si>
    <t xml:space="preserve">   ..d 거푸집(유로폼)</t>
  </si>
  <si>
    <t>Q19_SB03940</t>
  </si>
  <si>
    <t xml:space="preserve">   ..e 관로경고테이프</t>
  </si>
  <si>
    <t>P05-TAPE</t>
  </si>
  <si>
    <t xml:space="preserve">   ..f 모래부설 및 다짐</t>
  </si>
  <si>
    <t>(모 래)</t>
  </si>
  <si>
    <t>Q19_SC01820</t>
  </si>
  <si>
    <t xml:space="preserve">   .2.03 우수맨홀 설치</t>
  </si>
  <si>
    <t xml:space="preserve">   ..a 조립식우수맨홀설치</t>
  </si>
  <si>
    <t xml:space="preserve">   ...a-1. 원형1호맨홀</t>
  </si>
  <si>
    <t>H=2.20(기성제품)</t>
  </si>
  <si>
    <t>Q19_060804-900</t>
  </si>
  <si>
    <t xml:space="preserve">   ...a-2. 원형2호맨홀</t>
  </si>
  <si>
    <t>H=2.63(기성제품)</t>
  </si>
  <si>
    <t xml:space="preserve">   ..b. 맨홀뚜껑 설치</t>
  </si>
  <si>
    <t xml:space="preserve">   ..c. 콘크리트타설(장비사용)</t>
  </si>
  <si>
    <t xml:space="preserve">   ..d. 거푸집(유로폼)</t>
  </si>
  <si>
    <t xml:space="preserve">   .2.04 빗물받이설치</t>
  </si>
  <si>
    <t xml:space="preserve">   ..a. PC빗물받이설치</t>
  </si>
  <si>
    <t>300x400x900</t>
  </si>
  <si>
    <t>Q19_SB13300L006</t>
  </si>
  <si>
    <t xml:space="preserve">   ..b. 스틸그레이팅</t>
  </si>
  <si>
    <t>300x400</t>
  </si>
  <si>
    <t>Q19_SB13300L007</t>
  </si>
  <si>
    <t xml:space="preserve">   ..c. 연결관 접합 및 부설</t>
  </si>
  <si>
    <t>D250</t>
  </si>
  <si>
    <t>Q19_SB13300L008</t>
  </si>
  <si>
    <t xml:space="preserve">   ..d. 본관천공 및 접합</t>
  </si>
  <si>
    <t>Q19_SB13300L009</t>
  </si>
  <si>
    <t xml:space="preserve">   ..e. 모래부설 및 다짐</t>
  </si>
  <si>
    <t xml:space="preserve">   .2.05 오수받이 연결관</t>
  </si>
  <si>
    <t xml:space="preserve">   ..b. 본관천공 및 접합</t>
  </si>
  <si>
    <t>Q19_SB13300L011</t>
  </si>
  <si>
    <t xml:space="preserve">   ..c. 모래부설 및 다짐</t>
  </si>
  <si>
    <t xml:space="preserve">   .2.06. CCTV조사</t>
  </si>
  <si>
    <t>신설,Φ800mm미만</t>
  </si>
  <si>
    <t>Q19_SB13300L020</t>
  </si>
  <si>
    <t>3.구조물공</t>
  </si>
  <si>
    <t xml:space="preserve">   .3.1 콘크리트 옹벽블럭</t>
  </si>
  <si>
    <t xml:space="preserve">   ..a 블럭설치</t>
  </si>
  <si>
    <t>1000×540×400</t>
  </si>
  <si>
    <t xml:space="preserve">   ..b 부직포설치</t>
  </si>
  <si>
    <t xml:space="preserve">   ..c 뒷채움 부설 및 다짐</t>
  </si>
  <si>
    <t xml:space="preserve">   ..d 콘크리트타설</t>
  </si>
  <si>
    <t xml:space="preserve">   ..e 합판거푸집</t>
  </si>
  <si>
    <t>4.포장공</t>
  </si>
  <si>
    <t xml:space="preserve">   .4.1 차도포장</t>
  </si>
  <si>
    <t xml:space="preserve">   ..4.1.1 아스콘 포장</t>
  </si>
  <si>
    <t xml:space="preserve">   ...아스팔트표층(기계시공)</t>
  </si>
  <si>
    <t xml:space="preserve">   ...텍코팅</t>
  </si>
  <si>
    <t xml:space="preserve">   ...아스팔트기층(BB층)</t>
  </si>
  <si>
    <t>3.0m≤B, T=8~10cm</t>
  </si>
  <si>
    <t>SE02100</t>
  </si>
  <si>
    <t xml:space="preserve">   ...프라임코팅(기계식)</t>
  </si>
  <si>
    <t xml:space="preserve">   ...보조기층(기계시공)</t>
  </si>
  <si>
    <t xml:space="preserve">   ..4.2 보도포장</t>
  </si>
  <si>
    <t xml:space="preserve">   ...보도용블럭포장</t>
  </si>
  <si>
    <t xml:space="preserve">   ...부직포설치(사면)</t>
  </si>
  <si>
    <t xml:space="preserve">   ...보조기층(인력식)</t>
  </si>
  <si>
    <t xml:space="preserve">   ..4.2.2 장애인용 보도블럭</t>
  </si>
  <si>
    <t xml:space="preserve">   ...보도블록포장/사각블록</t>
  </si>
  <si>
    <t>대형블럭(50x50x4.5㎝)</t>
  </si>
  <si>
    <t>SE03500</t>
  </si>
  <si>
    <t xml:space="preserve">   .4.3 경계석 설치</t>
  </si>
  <si>
    <t xml:space="preserve">   ..4.3.1 보차도 경계석</t>
  </si>
  <si>
    <t xml:space="preserve">   ...보차도경계석설치(화강석)</t>
  </si>
  <si>
    <t>200x250x1000,직선</t>
  </si>
  <si>
    <t>200x250x1000,곡선</t>
  </si>
  <si>
    <t>SE04960</t>
  </si>
  <si>
    <t xml:space="preserve">   ..4.3.2 횡단보도 경계석</t>
  </si>
  <si>
    <t xml:space="preserve">   ...횡단보도경계석(화강암)/직선경사</t>
  </si>
  <si>
    <t>200x(250-100)x1000, 직선구간</t>
  </si>
  <si>
    <t>SE04970</t>
  </si>
  <si>
    <t>200x100x1000, 직선구간</t>
  </si>
  <si>
    <t>SE04980</t>
  </si>
  <si>
    <t xml:space="preserve">   ..4.3.3 도로 경계석</t>
  </si>
  <si>
    <t xml:space="preserve">   ...도로경계석(화강암)</t>
  </si>
  <si>
    <t>150x150x1000, 직선구간</t>
  </si>
  <si>
    <t>5.부대공</t>
  </si>
  <si>
    <t xml:space="preserve">   .5.1차선도색</t>
  </si>
  <si>
    <t xml:space="preserve">   ..5.1.1 융착식도료수동식</t>
  </si>
  <si>
    <t xml:space="preserve">   ...a 차선도색(페인트수동식)-공용구간</t>
  </si>
  <si>
    <t>(수용성형:황색실선)</t>
  </si>
  <si>
    <t>SD00241</t>
  </si>
  <si>
    <t xml:space="preserve">   ...b 차선도색(페인트수동식)-공용구간</t>
  </si>
  <si>
    <t>(수용성형:백색실선)</t>
  </si>
  <si>
    <t>SD00244</t>
  </si>
  <si>
    <t xml:space="preserve">   ...c 차선도색(페인트수동식)-공용구간</t>
  </si>
  <si>
    <t>(횡단보도,주차장)</t>
  </si>
  <si>
    <t>SD00240</t>
  </si>
  <si>
    <t xml:space="preserve">   ...d 차선도색(페인트수동식)-공용구간</t>
  </si>
  <si>
    <t>(수용성형:문자,기호)</t>
  </si>
  <si>
    <t>SD00245</t>
  </si>
  <si>
    <t xml:space="preserve">   .5.2 교통안전시설</t>
  </si>
  <si>
    <t xml:space="preserve">   ..5.2.1 교통안전 표지판 설치</t>
  </si>
  <si>
    <t xml:space="preserve">   ...a 원형표지판</t>
  </si>
  <si>
    <t>(D=60 Cm)</t>
  </si>
  <si>
    <t>SD002101</t>
  </si>
  <si>
    <t xml:space="preserve">   ...b 오각표지판</t>
  </si>
  <si>
    <t>SD00211</t>
  </si>
  <si>
    <t xml:space="preserve">   ..5.2.2 공사중 교통안전처리</t>
  </si>
  <si>
    <t xml:space="preserve">   ...a 공사중 교통안전표지판</t>
  </si>
  <si>
    <t>공사예고 및 안내표지판</t>
  </si>
  <si>
    <t>TO-CAA26007N010</t>
  </si>
  <si>
    <t xml:space="preserve">   ...b 공사중 교통안전시설</t>
  </si>
  <si>
    <t>PE드럼 및 윙카</t>
  </si>
  <si>
    <t>TO-CAA26007N020</t>
  </si>
  <si>
    <t xml:space="preserve">   ...c 공사중 교통정리및유지관리</t>
  </si>
  <si>
    <t>TO-CAA26007N030</t>
  </si>
  <si>
    <t xml:space="preserve">   .5.3 스플릿블록설치</t>
  </si>
  <si>
    <t xml:space="preserve">   ..a 스플릿블록설치</t>
  </si>
  <si>
    <t>150 ×190 ×390</t>
  </si>
  <si>
    <t>SD00300</t>
  </si>
  <si>
    <t xml:space="preserve">   ...아스팔트운반</t>
  </si>
  <si>
    <t>(MC-1,RSC-4)</t>
  </si>
  <si>
    <t>SD00266</t>
  </si>
  <si>
    <t xml:space="preserve">   ...투수블록하차비</t>
  </si>
  <si>
    <t>t=6cm</t>
  </si>
  <si>
    <t>TO-CAM80012N106</t>
  </si>
  <si>
    <t xml:space="preserve">   ...보차도경계석하차비</t>
  </si>
  <si>
    <t>200x250x1000㎜, 일반하역요금</t>
  </si>
  <si>
    <t>TO-CAM800572025</t>
  </si>
  <si>
    <t xml:space="preserve">   ...횡단보도경계석하차비</t>
  </si>
  <si>
    <t>200x(250~100)x1000㎜, 일반하역요금</t>
  </si>
  <si>
    <t>TO-CAM800582025</t>
  </si>
  <si>
    <t>200x100x1000㎜, 일반하역요금</t>
  </si>
  <si>
    <t>TO-CAM800582026</t>
  </si>
  <si>
    <t xml:space="preserve">   ...도로경계석하차비</t>
  </si>
  <si>
    <t>150x150x1000㎜, 일반하역요금</t>
  </si>
  <si>
    <t>TO-CAM800571515</t>
  </si>
  <si>
    <t xml:space="preserve">   ...우수맨홀 하차비</t>
  </si>
  <si>
    <t>TO-CAM80050N010</t>
  </si>
  <si>
    <t xml:space="preserve">   ...옹벽블럭홀 하차비</t>
  </si>
  <si>
    <t>TO-CAM80050N012</t>
  </si>
  <si>
    <t xml:space="preserve">   .6.01 골재</t>
  </si>
  <si>
    <t xml:space="preserve">   .6.02 아스팔트</t>
  </si>
  <si>
    <t xml:space="preserve">   .6.03 시멘트</t>
  </si>
  <si>
    <t xml:space="preserve">   .6.04 보도블럭</t>
  </si>
  <si>
    <t xml:space="preserve">   ..a 유도블럭</t>
  </si>
  <si>
    <t xml:space="preserve">   ..b 점자블럭</t>
  </si>
  <si>
    <t xml:space="preserve">   .6.05 맨홀뚜껑</t>
  </si>
  <si>
    <t xml:space="preserve">   ..a 맨홀뚜껑(우수용)</t>
  </si>
  <si>
    <t>Φ648</t>
  </si>
  <si>
    <t xml:space="preserve">   .6.06 PC우수받이</t>
  </si>
  <si>
    <t xml:space="preserve">   ...콘크리트맨홀블록/PC우수받이</t>
  </si>
  <si>
    <t>300x400xH900</t>
  </si>
  <si>
    <t>M3012169923204105</t>
  </si>
  <si>
    <t>▣ 관급자재대</t>
  </si>
  <si>
    <t xml:space="preserve">   .1.레미콘</t>
  </si>
  <si>
    <t xml:space="preserve">   ...레미콘</t>
  </si>
  <si>
    <t>25-21-12</t>
  </si>
  <si>
    <t>m3</t>
  </si>
  <si>
    <t>M3011150510063094</t>
  </si>
  <si>
    <t>M3011150510063095</t>
  </si>
  <si>
    <t>M3011150510063096</t>
  </si>
  <si>
    <t xml:space="preserve">   ...조달수수료</t>
  </si>
  <si>
    <t xml:space="preserve">ma=MA(20,0,40) * 0.54 / 100_x000D_
</t>
  </si>
  <si>
    <t xml:space="preserve">   .2.맨홀</t>
  </si>
  <si>
    <t xml:space="preserve">   ...우수맨홀</t>
  </si>
  <si>
    <t>D900X550(상부구체)</t>
  </si>
  <si>
    <t>MZ0250000</t>
  </si>
  <si>
    <t>65</t>
  </si>
  <si>
    <t>D900X500(연직구체)</t>
  </si>
  <si>
    <t>MZ0250002</t>
  </si>
  <si>
    <t>D900X1200(하부구체)</t>
  </si>
  <si>
    <t>MZ0250004</t>
  </si>
  <si>
    <t>D1200X200(상부구체)</t>
  </si>
  <si>
    <t>MZ0250006</t>
  </si>
  <si>
    <t>D1200X550(상부구체)</t>
  </si>
  <si>
    <t>MZ0250007</t>
  </si>
  <si>
    <t>D1200X250(연직구체)</t>
  </si>
  <si>
    <t>MZ0250008</t>
  </si>
  <si>
    <t>D1200X750(연직구체)</t>
  </si>
  <si>
    <t>MZ0250009</t>
  </si>
  <si>
    <t>D1200X1000(연직구체)</t>
  </si>
  <si>
    <t>MZ0250010</t>
  </si>
  <si>
    <t>D1200X1200(하부구체)</t>
  </si>
  <si>
    <t>MZ0250012</t>
  </si>
  <si>
    <t xml:space="preserve">   ...고무링</t>
  </si>
  <si>
    <t>1호형</t>
  </si>
  <si>
    <t>MZ0250014</t>
  </si>
  <si>
    <t>2호형</t>
  </si>
  <si>
    <t>MZ0250016</t>
  </si>
  <si>
    <t xml:space="preserve">   ...맨홀사다리</t>
  </si>
  <si>
    <t>MZ0250018</t>
  </si>
  <si>
    <t xml:space="preserve">   ...속경합제</t>
  </si>
  <si>
    <t>MZ0250020</t>
  </si>
  <si>
    <t xml:space="preserve">ma=MA(65,0,170) * 0.54 / 100_x000D_
</t>
  </si>
  <si>
    <t xml:space="preserve">   .3.아스팔트</t>
  </si>
  <si>
    <t xml:space="preserve">   ...아스팔트콘크리트</t>
  </si>
  <si>
    <t>M1155005</t>
  </si>
  <si>
    <t>56100707212</t>
  </si>
  <si>
    <t>M1155007</t>
  </si>
  <si>
    <t xml:space="preserve">   .4.보도블럭</t>
  </si>
  <si>
    <t xml:space="preserve">   ...보차도용콘크리트블록</t>
  </si>
  <si>
    <t>M3013150222736494</t>
  </si>
  <si>
    <t xml:space="preserve">ma=MA(260,0,260) * 0.54 / 100_x000D_
</t>
  </si>
  <si>
    <t xml:space="preserve">   .5.경계석</t>
  </si>
  <si>
    <t xml:space="preserve">   ...보차도경계석(화강석)</t>
  </si>
  <si>
    <t>200x250x1000㎜ (직선)</t>
  </si>
  <si>
    <t>M3013150310025360</t>
  </si>
  <si>
    <t>56201007221</t>
  </si>
  <si>
    <t>200x250x1000㎜ (곡선)</t>
  </si>
  <si>
    <t>M3013150310025364</t>
  </si>
  <si>
    <t>56201007271</t>
  </si>
  <si>
    <t xml:space="preserve">   ...횡단보도경계석(화강석)</t>
  </si>
  <si>
    <t>200x(250∼100)x1000㎜ (경사직선)</t>
  </si>
  <si>
    <t>M3013150322421984</t>
  </si>
  <si>
    <t>200x100x1000㎜ (다운직선)</t>
  </si>
  <si>
    <t>M3013150322421982</t>
  </si>
  <si>
    <t xml:space="preserve">   ...도로경계석(화강석)</t>
  </si>
  <si>
    <t>150x150x1000㎜ (직선)</t>
  </si>
  <si>
    <t>M3013150321664973</t>
  </si>
  <si>
    <t>56201007351</t>
  </si>
  <si>
    <t xml:space="preserve">   .6. 옹벽블록</t>
  </si>
  <si>
    <t xml:space="preserve">   ...옹벽블록</t>
  </si>
  <si>
    <t>1000x540x400</t>
  </si>
  <si>
    <t>M3012169923205300</t>
  </si>
  <si>
    <t xml:space="preserve">   .7. 배수관</t>
  </si>
  <si>
    <t xml:space="preserve">   ...삼중벽PE관</t>
  </si>
  <si>
    <t>M301216992320500</t>
  </si>
  <si>
    <t>M301216992320502</t>
  </si>
  <si>
    <t xml:space="preserve">   .8 관급자재대 조정값</t>
  </si>
  <si>
    <t>GE001010109003020</t>
  </si>
  <si>
    <t>가옥, 4동</t>
  </si>
  <si>
    <t xml:space="preserve">   ..4.1.2 절삭후 아스팔트덧씌우기</t>
  </si>
  <si>
    <t xml:space="preserve">   ...절삭후 아스팔트덧씌우기</t>
  </si>
  <si>
    <t>t=70㎜, C-Type</t>
  </si>
  <si>
    <t>SE04350</t>
  </si>
  <si>
    <t>520</t>
  </si>
  <si>
    <t xml:space="preserve">   ...c 삼각표지판</t>
  </si>
  <si>
    <t>1변 900 MM</t>
  </si>
  <si>
    <t>SF02700</t>
  </si>
  <si>
    <t>신호수 2인</t>
  </si>
  <si>
    <t>일</t>
  </si>
  <si>
    <t xml:space="preserve">   .5.4 분진망설치 및 철거</t>
  </si>
  <si>
    <t xml:space="preserve">   ...분진망 설치 및 철거</t>
  </si>
  <si>
    <t>SF02705</t>
  </si>
  <si>
    <t xml:space="preserve">ma=MA(200,0,220) * 0.54 / 100_x000D_
</t>
  </si>
  <si>
    <t>t=60mm, 불투수블록</t>
  </si>
  <si>
    <t xml:space="preserve">   .8. 스틸그레이팅</t>
  </si>
  <si>
    <t xml:space="preserve">   ...스틸그레이팅</t>
  </si>
  <si>
    <t>500*400*50*7</t>
  </si>
  <si>
    <t>MZ0250050</t>
  </si>
  <si>
    <t>470</t>
  </si>
  <si>
    <t xml:space="preserve">   ...스틸그레이팅받침</t>
  </si>
  <si>
    <t>510*410*50</t>
  </si>
  <si>
    <t>MZ0250060</t>
  </si>
  <si>
    <t xml:space="preserve">   .5.5 시선유도봉 설치</t>
  </si>
  <si>
    <t xml:space="preserve">   ...시선유도봉</t>
  </si>
  <si>
    <t>200×80×750</t>
  </si>
  <si>
    <t>SF06460</t>
  </si>
  <si>
    <t xml:space="preserve">   .5.6 자재운반비</t>
  </si>
  <si>
    <t>405</t>
  </si>
  <si>
    <t>490</t>
  </si>
  <si>
    <t xml:space="preserve">   ...미끄럼방지</t>
  </si>
  <si>
    <t>너비200</t>
  </si>
  <si>
    <t>MZ0250082</t>
  </si>
  <si>
    <t xml:space="preserve">ma=MA(320,0,370) * 0.54 / 100_x000D_
</t>
  </si>
  <si>
    <t xml:space="preserve">ma=MA(400) * 0.54 / 100_x000D_
</t>
  </si>
  <si>
    <t xml:space="preserve">ma=MA(430,0,450) * 0.54 / 100_x000D_
</t>
  </si>
  <si>
    <t xml:space="preserve">ma=MA(480,0,490) * 0.54 / 100_x000D_
</t>
  </si>
  <si>
    <t xml:space="preserve">   ..a. 본관 접합 및 부설</t>
  </si>
  <si>
    <t>D200</t>
  </si>
  <si>
    <t>Q19_SB13300L010</t>
  </si>
  <si>
    <t>M301216992320503</t>
  </si>
  <si>
    <t>안양8동 성문중고등학교 주변도로 확장공사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</si>
</sst>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90" formatCode="_ &quot;₩&quot;* #,##0_ ;_ &quot;₩&quot;* \-#,##0_ ;_ &quot;₩&quot;* &quot;-&quot;_ ;_ @_ "/>
    <numFmt numFmtId="191" formatCode="_ &quot;₩&quot;* #,##0.00_ ;_ &quot;₩&quot;* \-#,##0.00_ ;_ &quot;₩&quot;* &quot;-&quot;??_ ;_ @_ "/>
    <numFmt numFmtId="192" formatCode="_ * #,##0_ ;_ * \-#,##0_ ;_ * &quot;-&quot;_ ;_ @_ "/>
    <numFmt numFmtId="193" formatCode="_ * #,##0.00_ ;_ * \-#,##0.00_ ;_ * &quot;-&quot;??_ ;_ @_ "/>
    <numFmt numFmtId="194" formatCode="\$#.00"/>
    <numFmt numFmtId="195" formatCode="&quot;₩&quot;#,##0.00;&quot;₩&quot;&quot;₩&quot;\-#,##0.00"/>
    <numFmt numFmtId="196" formatCode="%#.00"/>
    <numFmt numFmtId="200" formatCode="_ * #,##0.00_ ;_ * \-#,##0.00_ ;_ * &quot;-&quot;_ ;_ @_ "/>
    <numFmt numFmtId="201" formatCode="#."/>
    <numFmt numFmtId="208" formatCode="General;\-General\,&quot;&quot;;@"/>
    <numFmt numFmtId="209" formatCode="#,###;\-#,###;&quot;&quot;;@"/>
  </numFmts>
  <fonts count="38">
    <font>
      <sz val="10"/>
      <color theme="1"/>
      <name val="Arial"/>
      <family val="2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1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name val="Arial"/>
      <family val="2"/>
    </font>
    <font>
      <sz val="12"/>
      <name val="Times New Roman"/>
      <family val="1"/>
    </font>
    <font>
      <sz val="12"/>
      <name val="바탕체"/>
      <family val="1"/>
      <charset val="129"/>
    </font>
    <font>
      <sz val="9"/>
      <color indexed="8"/>
      <name val="Arial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u/>
      <sz val="8.5"/>
      <color indexed="36"/>
      <name val="바탕체"/>
      <family val="1"/>
      <charset val="129"/>
    </font>
    <font>
      <u/>
      <sz val="8.5"/>
      <color indexed="12"/>
      <name val="바탕체"/>
      <family val="1"/>
      <charset val="129"/>
    </font>
    <font>
      <sz val="12"/>
      <name val="뼻뮝"/>
      <family val="3"/>
      <charset val="129"/>
    </font>
    <font>
      <sz val="12"/>
      <name val="¹UAAA¼"/>
      <family val="3"/>
      <charset val="129"/>
    </font>
    <font>
      <sz val="1"/>
      <color indexed="16"/>
      <name val="Courier"/>
      <family val="3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7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9"/>
      <color indexed="8"/>
      <name val="굴림체"/>
      <family val="2"/>
      <charset val="129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color indexed="8"/>
      <name val="굴림"/>
      <family val="2"/>
      <charset val="129"/>
    </font>
    <font>
      <u/>
      <sz val="8"/>
      <color indexed="30"/>
      <name val="굴림"/>
      <family val="2"/>
      <charset val="129"/>
    </font>
    <font>
      <sz val="8"/>
      <color indexed="22"/>
      <name val="굴림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7"/>
        <bgColor indexed="9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>
      <alignment vertical="center"/>
    </xf>
    <xf numFmtId="0" fontId="5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" fillId="0" borderId="0">
      <protection locked="0"/>
    </xf>
    <xf numFmtId="19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0" fontId="20" fillId="0" borderId="0"/>
    <xf numFmtId="0" fontId="11" fillId="0" borderId="0"/>
    <xf numFmtId="0" fontId="13" fillId="0" borderId="0"/>
    <xf numFmtId="4" fontId="14" fillId="0" borderId="0">
      <protection locked="0"/>
    </xf>
    <xf numFmtId="0" fontId="15" fillId="0" borderId="0" applyFont="0" applyFill="0" applyBorder="0" applyAlignment="0" applyProtection="0"/>
    <xf numFmtId="19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94" fontId="14" fillId="0" borderId="0">
      <protection locked="0"/>
    </xf>
    <xf numFmtId="0" fontId="15" fillId="0" borderId="0" applyFont="0" applyFill="0" applyBorder="0" applyAlignment="0" applyProtection="0"/>
    <xf numFmtId="195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6" fillId="0" borderId="0"/>
    <xf numFmtId="201" fontId="21" fillId="0" borderId="0">
      <protection locked="0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1" fontId="21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01" fontId="24" fillId="0" borderId="0">
      <protection locked="0"/>
    </xf>
    <xf numFmtId="201" fontId="2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196" fontId="14" fillId="0" borderId="0">
      <protection locked="0"/>
    </xf>
    <xf numFmtId="0" fontId="5" fillId="2" borderId="0"/>
    <xf numFmtId="201" fontId="21" fillId="0" borderId="3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/>
    <xf numFmtId="41" fontId="3" fillId="0" borderId="0" applyFont="0" applyFill="0" applyBorder="0" applyAlignment="0" applyProtection="0"/>
    <xf numFmtId="0" fontId="7" fillId="0" borderId="0"/>
    <xf numFmtId="19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32" fillId="0" borderId="0"/>
    <xf numFmtId="0" fontId="33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5" fillId="0" borderId="0"/>
    <xf numFmtId="0" fontId="3" fillId="0" borderId="0"/>
    <xf numFmtId="0" fontId="5" fillId="0" borderId="0"/>
    <xf numFmtId="0" fontId="7" fillId="0" borderId="0"/>
  </cellStyleXfs>
  <cellXfs count="36">
    <xf numFmtId="0" fontId="0" fillId="0" borderId="0" xfId="0">
      <alignment vertical="center"/>
    </xf>
    <xf numFmtId="208" fontId="35" fillId="0" borderId="4" xfId="75" applyNumberFormat="1" applyBorder="1" applyAlignment="1">
      <alignment horizontal="center" vertical="center"/>
    </xf>
    <xf numFmtId="208" fontId="35" fillId="0" borderId="11" xfId="75" applyNumberFormat="1" applyBorder="1" applyAlignment="1">
      <alignment vertical="center"/>
    </xf>
    <xf numFmtId="208" fontId="35" fillId="0" borderId="4" xfId="75" applyNumberFormat="1" applyBorder="1" applyAlignment="1">
      <alignment vertical="center"/>
    </xf>
    <xf numFmtId="209" fontId="35" fillId="0" borderId="4" xfId="75" applyNumberFormat="1" applyBorder="1" applyAlignment="1">
      <alignment vertical="center"/>
    </xf>
    <xf numFmtId="208" fontId="35" fillId="0" borderId="12" xfId="75" applyNumberFormat="1" applyBorder="1" applyAlignment="1">
      <alignment vertical="center" wrapText="1"/>
    </xf>
    <xf numFmtId="0" fontId="36" fillId="0" borderId="0" xfId="75" applyFont="1" applyAlignment="1">
      <alignment vertical="center"/>
    </xf>
    <xf numFmtId="208" fontId="35" fillId="0" borderId="11" xfId="75" applyNumberFormat="1" applyBorder="1" applyAlignment="1">
      <alignment horizontal="center" vertical="center"/>
    </xf>
    <xf numFmtId="208" fontId="35" fillId="0" borderId="12" xfId="75" applyNumberFormat="1" applyBorder="1" applyAlignment="1">
      <alignment horizontal="center" vertical="center" wrapText="1"/>
    </xf>
    <xf numFmtId="0" fontId="37" fillId="0" borderId="4" xfId="75" applyFont="1" applyBorder="1" applyAlignment="1">
      <alignment vertical="center"/>
    </xf>
    <xf numFmtId="0" fontId="35" fillId="4" borderId="4" xfId="75" applyFill="1" applyBorder="1" applyAlignment="1">
      <alignment vertical="center"/>
    </xf>
    <xf numFmtId="0" fontId="35" fillId="3" borderId="4" xfId="75" applyFill="1" applyBorder="1" applyAlignment="1">
      <alignment vertical="center"/>
    </xf>
    <xf numFmtId="208" fontId="35" fillId="0" borderId="9" xfId="75" applyNumberFormat="1" applyBorder="1" applyAlignment="1">
      <alignment horizontal="center" vertical="center"/>
    </xf>
    <xf numFmtId="208" fontId="35" fillId="0" borderId="5" xfId="75" applyNumberFormat="1" applyBorder="1" applyAlignment="1">
      <alignment horizontal="center" vertical="center"/>
    </xf>
    <xf numFmtId="208" fontId="35" fillId="0" borderId="10" xfId="75" applyNumberFormat="1" applyBorder="1" applyAlignment="1">
      <alignment horizontal="center" vertical="center" wrapText="1"/>
    </xf>
    <xf numFmtId="208" fontId="35" fillId="5" borderId="5" xfId="75" applyNumberFormat="1" applyFill="1" applyBorder="1" applyAlignment="1">
      <alignment horizontal="center" vertical="center"/>
    </xf>
    <xf numFmtId="0" fontId="35" fillId="0" borderId="0" xfId="75"/>
    <xf numFmtId="208" fontId="35" fillId="0" borderId="11" xfId="75" applyNumberFormat="1" applyFill="1" applyBorder="1" applyAlignment="1">
      <alignment vertical="center"/>
    </xf>
    <xf numFmtId="208" fontId="35" fillId="0" borderId="4" xfId="75" applyNumberFormat="1" applyFill="1" applyBorder="1" applyAlignment="1">
      <alignment vertical="center"/>
    </xf>
    <xf numFmtId="209" fontId="35" fillId="0" borderId="4" xfId="75" applyNumberFormat="1" applyFill="1" applyBorder="1" applyAlignment="1">
      <alignment vertical="center"/>
    </xf>
    <xf numFmtId="208" fontId="35" fillId="0" borderId="4" xfId="75" applyNumberFormat="1" applyFill="1" applyBorder="1" applyAlignment="1">
      <alignment horizontal="center" vertical="center"/>
    </xf>
    <xf numFmtId="208" fontId="35" fillId="0" borderId="12" xfId="75" applyNumberFormat="1" applyFill="1" applyBorder="1" applyAlignment="1">
      <alignment vertical="center" wrapText="1"/>
    </xf>
    <xf numFmtId="0" fontId="35" fillId="0" borderId="0" xfId="75" applyFill="1"/>
    <xf numFmtId="0" fontId="36" fillId="0" borderId="0" xfId="75" applyFont="1" applyFill="1" applyAlignment="1">
      <alignment vertical="center"/>
    </xf>
    <xf numFmtId="208" fontId="35" fillId="0" borderId="11" xfId="75" applyNumberFormat="1" applyFill="1" applyBorder="1" applyAlignment="1">
      <alignment horizontal="center" vertical="center"/>
    </xf>
    <xf numFmtId="208" fontId="35" fillId="0" borderId="12" xfId="75" applyNumberFormat="1" applyFill="1" applyBorder="1" applyAlignment="1">
      <alignment horizontal="center" vertical="center" wrapText="1"/>
    </xf>
    <xf numFmtId="0" fontId="37" fillId="0" borderId="4" xfId="75" applyFont="1" applyFill="1" applyBorder="1" applyAlignment="1">
      <alignment vertical="center"/>
    </xf>
    <xf numFmtId="0" fontId="35" fillId="0" borderId="4" xfId="75" applyFill="1" applyBorder="1" applyAlignment="1">
      <alignment vertical="center"/>
    </xf>
    <xf numFmtId="208" fontId="35" fillId="0" borderId="5" xfId="75" applyNumberFormat="1" applyFill="1" applyBorder="1" applyAlignment="1">
      <alignment horizontal="center" vertical="center"/>
    </xf>
    <xf numFmtId="209" fontId="35" fillId="0" borderId="0" xfId="75" applyNumberFormat="1" applyFill="1"/>
    <xf numFmtId="208" fontId="35" fillId="5" borderId="7" xfId="75" applyNumberFormat="1" applyFill="1" applyBorder="1" applyAlignment="1">
      <alignment horizontal="center" vertical="center"/>
    </xf>
    <xf numFmtId="208" fontId="35" fillId="5" borderId="8" xfId="75" applyNumberFormat="1" applyFill="1" applyBorder="1" applyAlignment="1">
      <alignment horizontal="center" vertical="center" wrapText="1"/>
    </xf>
    <xf numFmtId="208" fontId="35" fillId="5" borderId="10" xfId="75" applyNumberFormat="1" applyFill="1" applyBorder="1" applyAlignment="1">
      <alignment horizontal="center" vertical="center" wrapText="1"/>
    </xf>
    <xf numFmtId="208" fontId="35" fillId="5" borderId="6" xfId="75" applyNumberFormat="1" applyFill="1" applyBorder="1" applyAlignment="1">
      <alignment horizontal="center" vertical="center"/>
    </xf>
    <xf numFmtId="208" fontId="35" fillId="5" borderId="9" xfId="75" applyNumberFormat="1" applyFill="1" applyBorder="1" applyAlignment="1">
      <alignment horizontal="center" vertical="center"/>
    </xf>
    <xf numFmtId="208" fontId="35" fillId="5" borderId="5" xfId="75" applyNumberFormat="1" applyFill="1" applyBorder="1" applyAlignment="1">
      <alignment horizontal="center" vertical="center"/>
    </xf>
  </cellXfs>
  <cellStyles count="79">
    <cellStyle name="??&amp;쏗?뷐9_x0008__x0011__x0007_?_x0007__x0001__x0001_" xfId="1"/>
    <cellStyle name="_공문 " xfId="2"/>
    <cellStyle name="¤@?e_TEST-1 " xfId="3"/>
    <cellStyle name="A¨­￠￢￠O [0]_INQUIRY ￠?￥i¨u¡AAⓒ￢Aⓒª " xfId="4"/>
    <cellStyle name="A¨­￠￢￠O_INQUIRY ￠?￥i¨u¡AAⓒ￢Aⓒª " xfId="5"/>
    <cellStyle name="Aee­ " xfId="6"/>
    <cellStyle name="ÅëÈ­ [0]_»óºÎ¼ö·®Áý°è " xfId="7"/>
    <cellStyle name="AeE­ [0]_A¾CO½A¼³ " xfId="8"/>
    <cellStyle name="ÅëÈ­_»óºÎ¼ö·®Áý°è " xfId="9"/>
    <cellStyle name="AeE­_A¾CO½A¼³ " xfId="10"/>
    <cellStyle name="AeE¡ⓒ [0]_INQUIRY ￠?￥i¨u¡AAⓒ￢Aⓒª " xfId="11"/>
    <cellStyle name="AeE¡ⓒ_INQUIRY ￠?￥i¨u¡AAⓒ￢Aⓒª " xfId="12"/>
    <cellStyle name="ÄÞ¸¶ [0]_»óºÎ¼ö·®Áý°è " xfId="13"/>
    <cellStyle name="AÞ¸¶ [0]_A¾CO½A¼³ " xfId="14"/>
    <cellStyle name="ÄÞ¸¶_»óºÎ¼ö·®Áý°è " xfId="15"/>
    <cellStyle name="AÞ¸¶_A¾CO½A¼³ " xfId="16"/>
    <cellStyle name="C¡IA¨ª_¡ic¨u¡A¨￢I¨￢¡Æ AN¡Æe " xfId="17"/>
    <cellStyle name="C￥AØ_¿μ¾÷CoE² " xfId="18"/>
    <cellStyle name="Ç¥ÁØ_»óºÎ¼ö·®Áý°è " xfId="19"/>
    <cellStyle name="C￥AØ_≫c¾÷ºIº° AN°e " xfId="20"/>
    <cellStyle name="Comma" xfId="21"/>
    <cellStyle name="Comma [0]" xfId="22"/>
    <cellStyle name="Comma_ SG&amp;A Bridge " xfId="23"/>
    <cellStyle name="Comma0" xfId="24"/>
    <cellStyle name="Currency" xfId="25"/>
    <cellStyle name="Currency [0]" xfId="26"/>
    <cellStyle name="Currency_ SG&amp;A Bridge " xfId="27"/>
    <cellStyle name="Currency0" xfId="28"/>
    <cellStyle name="Currency1" xfId="29"/>
    <cellStyle name="Date" xfId="30"/>
    <cellStyle name="Dezimal [0]_Compiling Utility Macros" xfId="31"/>
    <cellStyle name="Dezimal_Compiling Utility Macros" xfId="32"/>
    <cellStyle name="Fixed" xfId="33"/>
    <cellStyle name="Followed Hyperlink" xfId="34"/>
    <cellStyle name="Header1" xfId="35"/>
    <cellStyle name="Header2" xfId="36"/>
    <cellStyle name="Heading 1" xfId="37"/>
    <cellStyle name="Heading 2" xfId="38"/>
    <cellStyle name="Heading1" xfId="39"/>
    <cellStyle name="Heading2" xfId="40"/>
    <cellStyle name="Hyperlink" xfId="41"/>
    <cellStyle name="normal" xfId="42"/>
    <cellStyle name="Percent" xfId="43"/>
    <cellStyle name="Standard_Anpassen der Amortisation" xfId="44"/>
    <cellStyle name="Total" xfId="45"/>
    <cellStyle name="W?rung [0]_Compiling Utility Macros" xfId="46"/>
    <cellStyle name="W?rung_Compiling Utility Macros" xfId="47"/>
    <cellStyle name="백분율 2" xfId="73"/>
    <cellStyle name="뷭?_BOOKSHIP" xfId="48"/>
    <cellStyle name="쉼표 [0] 2" xfId="49"/>
    <cellStyle name="쉼표 [0] 3" xfId="74"/>
    <cellStyle name="지정되지 않음" xfId="50"/>
    <cellStyle name="콤마 [0]_01내역" xfId="51"/>
    <cellStyle name="콤마_  종  합  " xfId="52"/>
    <cellStyle name="통화 [0] 2" xfId="53"/>
    <cellStyle name="표준" xfId="0" builtinId="0" customBuiltin="1"/>
    <cellStyle name="표준 10" xfId="54"/>
    <cellStyle name="표준 11" xfId="55"/>
    <cellStyle name="표준 12" xfId="56"/>
    <cellStyle name="표준 13" xfId="57"/>
    <cellStyle name="표준 14" xfId="58"/>
    <cellStyle name="표준 15" xfId="59"/>
    <cellStyle name="표준 16" xfId="60"/>
    <cellStyle name="표준 17" xfId="70"/>
    <cellStyle name="표준 18" xfId="72"/>
    <cellStyle name="표준 19" xfId="75"/>
    <cellStyle name="표준 2" xfId="61"/>
    <cellStyle name="표준 2 2" xfId="62"/>
    <cellStyle name="표준 2 3" xfId="71"/>
    <cellStyle name="표준 2 3 2 2" xfId="76"/>
    <cellStyle name="표준 20" xfId="77"/>
    <cellStyle name="표준 3" xfId="63"/>
    <cellStyle name="표준 4" xfId="64"/>
    <cellStyle name="표준 5" xfId="65"/>
    <cellStyle name="표준 6" xfId="66"/>
    <cellStyle name="표준 6 2 2 6" xfId="78"/>
    <cellStyle name="표준 7" xfId="67"/>
    <cellStyle name="표준 8" xfId="68"/>
    <cellStyle name="표준 9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0857;&#54732;\P%20R%20O%20J%20E%20C\WORK\&#52649;&#51452;\&#50896;&#44032;&#4422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om\work\MY\RETAIN\&#50745;&#48317;&#51312;&#44552;&#49688;&#5122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8372;&#51008;\&#50724;&#44396;&#45768;&#51116;\&#49688;&#47049;\EXL\&#51665;&#49688;&#5122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IC&#49688;&#47049;/&#48176;&#49688;&#44288;&#44277;(IC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928;&#51068;&#54805;\2002PROJECT\&#44608;&#51221;&#44592;\excel\&#46041;&#54644;&#49688;&#47049;&#49328;&#52636;\&#51221;&#54840;&#51089;&#54408;\&#44368;&#44033;\&#53664;%20&#44277;\ENG\SAMAN\DOHWA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총괄내역서"/>
      <sheetName val="원가출력"/>
      <sheetName val="원가출력 (군)"/>
      <sheetName val="기타경비"/>
      <sheetName val="기준율"/>
      <sheetName val="적용율"/>
      <sheetName val="원가출력 (2)"/>
      <sheetName val="기타경비 (2)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PILE  (돌출)"/>
      <sheetName val="단위중량"/>
      <sheetName val="부안일위"/>
      <sheetName val="조명시설"/>
      <sheetName val="소업1교"/>
      <sheetName val="샘플표지"/>
      <sheetName val="6PILE  _돌출_"/>
      <sheetName val="옹벽조금수정"/>
      <sheetName val="3BL공동구 수량"/>
      <sheetName val="#REF"/>
      <sheetName val="가설건물"/>
      <sheetName val="내역서"/>
      <sheetName val="공사비집계"/>
      <sheetName val="진주방향"/>
      <sheetName val="반응조"/>
      <sheetName val="갑지"/>
      <sheetName val="토공 갑지"/>
      <sheetName val="입찰안"/>
      <sheetName val="본선 토공 분배표"/>
      <sheetName val="DATE"/>
      <sheetName val="원형1호맨홀토공수량"/>
      <sheetName val="6PILE+옹벽집계!$G$6+옹벽집계!$H$10  (돌출"/>
      <sheetName val="노임단가"/>
      <sheetName val="견적의뢰서"/>
      <sheetName val="2000년1차"/>
      <sheetName val="2000전체분"/>
      <sheetName val="200"/>
      <sheetName val="예가표"/>
      <sheetName val="가격조사서"/>
      <sheetName val="2.단면가정 "/>
      <sheetName val="업무처리전"/>
      <sheetName val="금액내역서"/>
      <sheetName val="ELECTRIC"/>
      <sheetName val="SCHEDULE"/>
      <sheetName val="세대구분"/>
      <sheetName val="총괄내역서"/>
      <sheetName val="약품설비"/>
      <sheetName val="경상비"/>
      <sheetName val="SLAB&quot;1&quot;"/>
      <sheetName val="Sheet1"/>
      <sheetName val="수지표"/>
      <sheetName val="셀명"/>
      <sheetName val="터파기및재료"/>
      <sheetName val="하도내역 (철콘)"/>
      <sheetName val="참조"/>
      <sheetName val="간선계산"/>
      <sheetName val="ABUT수량-A1"/>
      <sheetName val="공사비증감"/>
      <sheetName val="총괄"/>
      <sheetName val="U-TYPE(1)"/>
      <sheetName val="산출내역서"/>
      <sheetName val="실행철강하도"/>
      <sheetName val="bid"/>
      <sheetName val="1062-X방향 "/>
      <sheetName val="발주설계서(당초)"/>
      <sheetName val="포장물량집계"/>
      <sheetName val="원가"/>
      <sheetName val="실정보고"/>
      <sheetName val="갑지1"/>
      <sheetName val="Sheet1 (2)"/>
      <sheetName val="1,2,3,4,5단위수량"/>
      <sheetName val="DATA98"/>
      <sheetName val="빗물받이(910-510-410)"/>
      <sheetName val="2호맨홀공제수량"/>
      <sheetName val="고창방향"/>
      <sheetName val="내역표지"/>
      <sheetName val="2공구산출내역"/>
      <sheetName val="포장공자재집계표"/>
      <sheetName val="8.PILE  (돌출)"/>
      <sheetName val="신당동집계표"/>
      <sheetName val="3.하중산정4.지지력"/>
      <sheetName val="사통"/>
      <sheetName val="물가시세"/>
      <sheetName val="오동"/>
      <sheetName val="대조"/>
      <sheetName val="나한"/>
      <sheetName val="총 괄 표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1"/>
      <sheetName val="집2"/>
      <sheetName val="집수정집계"/>
      <sheetName val="부용 배수관로 보수공사"/>
    </sheetNames>
    <sheetDataSet>
      <sheetData sheetId="0" refreshError="1">
        <row r="2">
          <cell r="A2" t="str">
            <v>집수정 조서(1)</v>
          </cell>
        </row>
        <row r="4">
          <cell r="A4" t="str">
            <v>위     치</v>
          </cell>
          <cell r="E4" t="str">
            <v>방향</v>
          </cell>
          <cell r="F4" t="str">
            <v>TYPE1</v>
          </cell>
          <cell r="G4" t="str">
            <v>TYPE2</v>
          </cell>
          <cell r="H4" t="str">
            <v>TYPE3</v>
          </cell>
          <cell r="I4" t="str">
            <v>TYPE4</v>
          </cell>
          <cell r="J4" t="str">
            <v>TYPE5</v>
          </cell>
          <cell r="K4" t="str">
            <v>TYPE6</v>
          </cell>
          <cell r="L4" t="str">
            <v>TYPE7</v>
          </cell>
          <cell r="M4" t="str">
            <v>비  고</v>
          </cell>
        </row>
        <row r="5">
          <cell r="A5" t="str">
            <v>NO.</v>
          </cell>
          <cell r="B5">
            <v>6</v>
          </cell>
          <cell r="C5" t="str">
            <v>+</v>
          </cell>
          <cell r="D5">
            <v>5</v>
          </cell>
          <cell r="E5" t="str">
            <v>우</v>
          </cell>
          <cell r="K5">
            <v>1</v>
          </cell>
          <cell r="M5" t="str">
            <v>Φ600</v>
          </cell>
        </row>
        <row r="6">
          <cell r="A6" t="str">
            <v>NO.</v>
          </cell>
          <cell r="B6">
            <v>22</v>
          </cell>
          <cell r="C6" t="str">
            <v>+</v>
          </cell>
          <cell r="D6">
            <v>0</v>
          </cell>
          <cell r="E6" t="str">
            <v>우</v>
          </cell>
          <cell r="J6">
            <v>1</v>
          </cell>
          <cell r="M6" t="str">
            <v>Φ800</v>
          </cell>
        </row>
        <row r="7">
          <cell r="A7" t="str">
            <v>NO.</v>
          </cell>
          <cell r="B7">
            <v>23</v>
          </cell>
          <cell r="C7" t="str">
            <v>+</v>
          </cell>
          <cell r="D7">
            <v>0</v>
          </cell>
          <cell r="E7" t="str">
            <v>우</v>
          </cell>
          <cell r="H7">
            <v>1</v>
          </cell>
          <cell r="M7" t="str">
            <v>Φ800</v>
          </cell>
        </row>
        <row r="8">
          <cell r="A8" t="str">
            <v>NO.</v>
          </cell>
          <cell r="B8">
            <v>24</v>
          </cell>
          <cell r="C8" t="str">
            <v>+</v>
          </cell>
          <cell r="D8">
            <v>0</v>
          </cell>
          <cell r="E8" t="str">
            <v>우</v>
          </cell>
          <cell r="H8">
            <v>1</v>
          </cell>
          <cell r="M8" t="str">
            <v>Φ800</v>
          </cell>
        </row>
        <row r="9">
          <cell r="A9" t="str">
            <v>NO.</v>
          </cell>
          <cell r="B9">
            <v>25</v>
          </cell>
          <cell r="C9" t="str">
            <v>+</v>
          </cell>
          <cell r="D9">
            <v>0</v>
          </cell>
          <cell r="E9" t="str">
            <v>우</v>
          </cell>
          <cell r="H9">
            <v>1</v>
          </cell>
          <cell r="M9" t="str">
            <v>Φ800</v>
          </cell>
        </row>
        <row r="10">
          <cell r="A10" t="str">
            <v>NO.</v>
          </cell>
          <cell r="B10">
            <v>26</v>
          </cell>
          <cell r="C10" t="str">
            <v>+</v>
          </cell>
          <cell r="D10">
            <v>0</v>
          </cell>
          <cell r="E10" t="str">
            <v>우</v>
          </cell>
          <cell r="H10">
            <v>1</v>
          </cell>
          <cell r="M10" t="str">
            <v>Φ800</v>
          </cell>
        </row>
        <row r="11">
          <cell r="A11" t="str">
            <v>NO.</v>
          </cell>
          <cell r="B11">
            <v>27</v>
          </cell>
          <cell r="C11" t="str">
            <v>+</v>
          </cell>
          <cell r="D11">
            <v>0</v>
          </cell>
          <cell r="E11" t="str">
            <v>우</v>
          </cell>
          <cell r="H11">
            <v>1</v>
          </cell>
          <cell r="M11" t="str">
            <v>Φ800</v>
          </cell>
        </row>
        <row r="12">
          <cell r="A12" t="str">
            <v>NO.</v>
          </cell>
          <cell r="B12">
            <v>28</v>
          </cell>
          <cell r="C12" t="str">
            <v>+</v>
          </cell>
          <cell r="D12">
            <v>0</v>
          </cell>
          <cell r="E12" t="str">
            <v>우</v>
          </cell>
          <cell r="H12">
            <v>1</v>
          </cell>
          <cell r="M12" t="str">
            <v>Φ800</v>
          </cell>
        </row>
        <row r="13">
          <cell r="A13" t="str">
            <v>NO.</v>
          </cell>
          <cell r="B13">
            <v>29</v>
          </cell>
          <cell r="C13" t="str">
            <v>+</v>
          </cell>
          <cell r="D13">
            <v>0</v>
          </cell>
          <cell r="E13" t="str">
            <v>우</v>
          </cell>
          <cell r="H13">
            <v>1</v>
          </cell>
          <cell r="M13" t="str">
            <v>Φ800</v>
          </cell>
        </row>
        <row r="14">
          <cell r="A14" t="str">
            <v>NO.</v>
          </cell>
          <cell r="B14">
            <v>30</v>
          </cell>
          <cell r="C14" t="str">
            <v>+</v>
          </cell>
          <cell r="D14">
            <v>0</v>
          </cell>
          <cell r="E14" t="str">
            <v>우</v>
          </cell>
          <cell r="G14">
            <v>1</v>
          </cell>
          <cell r="M14" t="str">
            <v>Φ800</v>
          </cell>
        </row>
        <row r="15">
          <cell r="A15" t="str">
            <v>NO.</v>
          </cell>
          <cell r="B15">
            <v>31</v>
          </cell>
          <cell r="C15" t="str">
            <v>+</v>
          </cell>
          <cell r="D15">
            <v>0</v>
          </cell>
          <cell r="E15" t="str">
            <v>우</v>
          </cell>
          <cell r="G15">
            <v>1</v>
          </cell>
          <cell r="M15" t="str">
            <v>Φ800</v>
          </cell>
        </row>
        <row r="16">
          <cell r="A16" t="str">
            <v>NO.</v>
          </cell>
          <cell r="B16">
            <v>32</v>
          </cell>
          <cell r="C16" t="str">
            <v>+</v>
          </cell>
          <cell r="D16">
            <v>0</v>
          </cell>
          <cell r="E16" t="str">
            <v>우</v>
          </cell>
          <cell r="G16">
            <v>1</v>
          </cell>
          <cell r="M16" t="str">
            <v>Φ800</v>
          </cell>
        </row>
        <row r="17">
          <cell r="A17" t="str">
            <v>NO.</v>
          </cell>
          <cell r="B17">
            <v>33</v>
          </cell>
          <cell r="C17" t="str">
            <v>+</v>
          </cell>
          <cell r="D17">
            <v>0</v>
          </cell>
          <cell r="E17" t="str">
            <v>우</v>
          </cell>
          <cell r="H17">
            <v>1</v>
          </cell>
          <cell r="M17" t="str">
            <v>Φ800</v>
          </cell>
        </row>
        <row r="18">
          <cell r="A18" t="str">
            <v>NO.</v>
          </cell>
          <cell r="B18">
            <v>33</v>
          </cell>
          <cell r="C18" t="str">
            <v>+</v>
          </cell>
          <cell r="D18">
            <v>17</v>
          </cell>
          <cell r="E18" t="str">
            <v>우</v>
          </cell>
          <cell r="K18">
            <v>1</v>
          </cell>
          <cell r="M18" t="str">
            <v>Φ800</v>
          </cell>
        </row>
        <row r="19">
          <cell r="A19" t="str">
            <v>NO.</v>
          </cell>
          <cell r="B19">
            <v>42</v>
          </cell>
          <cell r="C19" t="str">
            <v>+</v>
          </cell>
          <cell r="D19">
            <v>7.7</v>
          </cell>
          <cell r="E19" t="str">
            <v>우</v>
          </cell>
          <cell r="F19">
            <v>1</v>
          </cell>
          <cell r="M19" t="str">
            <v>Φ600</v>
          </cell>
        </row>
        <row r="20">
          <cell r="A20" t="str">
            <v>NO.</v>
          </cell>
          <cell r="B20">
            <v>52</v>
          </cell>
          <cell r="C20" t="str">
            <v>+</v>
          </cell>
          <cell r="D20">
            <v>18.5</v>
          </cell>
          <cell r="E20" t="str">
            <v>우</v>
          </cell>
          <cell r="J20">
            <v>1</v>
          </cell>
          <cell r="M20" t="str">
            <v>Φ800</v>
          </cell>
        </row>
        <row r="21">
          <cell r="A21" t="str">
            <v>NO.</v>
          </cell>
          <cell r="B21">
            <v>68</v>
          </cell>
          <cell r="C21" t="str">
            <v>+</v>
          </cell>
          <cell r="D21">
            <v>0</v>
          </cell>
          <cell r="E21" t="str">
            <v>우</v>
          </cell>
          <cell r="F21">
            <v>1</v>
          </cell>
          <cell r="M21" t="str">
            <v>Φ800</v>
          </cell>
        </row>
        <row r="22">
          <cell r="A22" t="str">
            <v>NO.</v>
          </cell>
          <cell r="B22">
            <v>84</v>
          </cell>
          <cell r="C22" t="str">
            <v>+</v>
          </cell>
          <cell r="D22">
            <v>0</v>
          </cell>
          <cell r="E22" t="str">
            <v>좌</v>
          </cell>
          <cell r="G22">
            <v>1</v>
          </cell>
          <cell r="M22" t="str">
            <v>Φ800</v>
          </cell>
        </row>
        <row r="23">
          <cell r="A23" t="str">
            <v>NO.</v>
          </cell>
          <cell r="B23">
            <v>85</v>
          </cell>
          <cell r="C23" t="str">
            <v>+</v>
          </cell>
          <cell r="D23">
            <v>0</v>
          </cell>
          <cell r="E23" t="str">
            <v>좌</v>
          </cell>
          <cell r="H23">
            <v>1</v>
          </cell>
          <cell r="M23" t="str">
            <v>Φ800</v>
          </cell>
        </row>
        <row r="24">
          <cell r="A24" t="str">
            <v>NO.</v>
          </cell>
          <cell r="B24">
            <v>86</v>
          </cell>
          <cell r="C24" t="str">
            <v>+</v>
          </cell>
          <cell r="D24">
            <v>0</v>
          </cell>
          <cell r="E24" t="str">
            <v>좌</v>
          </cell>
          <cell r="G24">
            <v>1</v>
          </cell>
          <cell r="M24" t="str">
            <v>Φ800</v>
          </cell>
        </row>
        <row r="25">
          <cell r="A25" t="str">
            <v>NO.</v>
          </cell>
          <cell r="B25">
            <v>87</v>
          </cell>
          <cell r="C25" t="str">
            <v>+</v>
          </cell>
          <cell r="D25">
            <v>0</v>
          </cell>
          <cell r="E25" t="str">
            <v>좌</v>
          </cell>
          <cell r="G25">
            <v>1</v>
          </cell>
          <cell r="M25" t="str">
            <v>Φ800</v>
          </cell>
        </row>
        <row r="26">
          <cell r="A26" t="str">
            <v>NO.</v>
          </cell>
          <cell r="B26">
            <v>88</v>
          </cell>
          <cell r="C26" t="str">
            <v>+</v>
          </cell>
          <cell r="D26">
            <v>0</v>
          </cell>
          <cell r="E26" t="str">
            <v>좌</v>
          </cell>
          <cell r="H26">
            <v>1</v>
          </cell>
          <cell r="M26" t="str">
            <v>Φ800</v>
          </cell>
        </row>
        <row r="27">
          <cell r="A27" t="str">
            <v>NO.</v>
          </cell>
          <cell r="B27">
            <v>89</v>
          </cell>
          <cell r="C27" t="str">
            <v>+</v>
          </cell>
          <cell r="D27">
            <v>0</v>
          </cell>
          <cell r="E27" t="str">
            <v>좌</v>
          </cell>
          <cell r="H27">
            <v>1</v>
          </cell>
          <cell r="M27" t="str">
            <v>Φ800</v>
          </cell>
        </row>
        <row r="28">
          <cell r="A28" t="str">
            <v>NO.</v>
          </cell>
          <cell r="B28">
            <v>90</v>
          </cell>
          <cell r="C28" t="str">
            <v>+</v>
          </cell>
          <cell r="D28">
            <v>0</v>
          </cell>
          <cell r="E28" t="str">
            <v>좌</v>
          </cell>
          <cell r="H28">
            <v>1</v>
          </cell>
          <cell r="M28" t="str">
            <v>Φ800</v>
          </cell>
        </row>
        <row r="29">
          <cell r="A29" t="str">
            <v>소    계</v>
          </cell>
          <cell r="F29">
            <v>2</v>
          </cell>
          <cell r="G29">
            <v>6</v>
          </cell>
          <cell r="H29">
            <v>12</v>
          </cell>
          <cell r="J29">
            <v>2</v>
          </cell>
          <cell r="K29">
            <v>2</v>
          </cell>
          <cell r="M29" t="str">
            <v>Φ800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날개벽유동집계표"/>
      <sheetName val="유입방지턱수량"/>
      <sheetName val="유입방지턱표지"/>
      <sheetName val="유입방지턱단위수량"/>
      <sheetName val="C.배수관공"/>
      <sheetName val="가배수관"/>
      <sheetName val="2.10횡배수관"/>
      <sheetName val="전체현황"/>
      <sheetName val="평균터파기"/>
      <sheetName val="RC관집계"/>
      <sheetName val="RC관현황"/>
      <sheetName val="보강집계"/>
      <sheetName val="보강현황"/>
      <sheetName val="흄관집계"/>
      <sheetName val="흄관현황"/>
      <sheetName val="종배수관집계"/>
      <sheetName val="종배수관현황"/>
      <sheetName val="종배수관단위"/>
      <sheetName val="2.12기존배수관세척"/>
      <sheetName val="2.13날개벽및면벽"/>
      <sheetName val="RC관날개벽"/>
      <sheetName val="보강날개벽"/>
      <sheetName val="흄관날개벽"/>
      <sheetName val="면벽수량집계"/>
      <sheetName val="2.14집수정"/>
      <sheetName val="성토부집수정집계"/>
      <sheetName val="절토부집수정집계"/>
      <sheetName val="집수정현황"/>
      <sheetName val="집수정부분합"/>
      <sheetName val="Sheet13"/>
      <sheetName val="배수관공(IC)"/>
      <sheetName val="Sheet4"/>
      <sheetName val="Sheet5"/>
      <sheetName val="A간지"/>
      <sheetName val="A집계"/>
      <sheetName val="A관자재계"/>
      <sheetName val="A관로"/>
      <sheetName val="A토공계"/>
      <sheetName val="A관로토공"/>
      <sheetName val="A평균H"/>
      <sheetName val="A맨홀계"/>
      <sheetName val="A맨홀"/>
      <sheetName val="A맨홀H"/>
      <sheetName val="A연결관"/>
      <sheetName val="A연결토공"/>
      <sheetName val="A연결조서"/>
      <sheetName val="A터파기단위"/>
      <sheetName val="xxxxxx"/>
      <sheetName val="배수관공집계"/>
      <sheetName val="횡집계"/>
      <sheetName val="배수관집계표"/>
      <sheetName val="횡배수관현황"/>
      <sheetName val="날개면벽집계"/>
      <sheetName val="날개벽"/>
      <sheetName val="단위수량"/>
      <sheetName val="평균터파기고"/>
      <sheetName val="평균터파기1"/>
      <sheetName val="H"/>
      <sheetName val="깍기공"/>
      <sheetName val="제목"/>
      <sheetName val="자재"/>
      <sheetName val="집계표"/>
      <sheetName val="관로토공"/>
      <sheetName val="제수변실토공"/>
      <sheetName val="공기변실토공"/>
      <sheetName val="펌프실토공"/>
      <sheetName val="제수변실"/>
      <sheetName val="공기변실"/>
      <sheetName val="제수변보호통"/>
      <sheetName val="지상식소화전"/>
      <sheetName val="펌프실"/>
      <sheetName val="수량양식"/>
      <sheetName val="배수관수량집계(1)"/>
      <sheetName val="배수관수량집계(2)"/>
      <sheetName val="횡배수관공수량집계"/>
      <sheetName val="횡배수관연장조서"/>
      <sheetName val="제작관수량집계"/>
      <sheetName val="토피별RC관현황"/>
      <sheetName val="보강흄관수량집계"/>
      <sheetName val="토피별보강흄관현황"/>
      <sheetName val="흄관수량집계"/>
      <sheetName val="토피별흄관현황"/>
      <sheetName val="종배수관수량집계"/>
      <sheetName val="배수날개면벽수량집계"/>
      <sheetName val="날개벽수량(RC관)"/>
      <sheetName val="날개벽수량(보강흄관)"/>
      <sheetName val="날개벽수량(흄관)"/>
      <sheetName val="면벽수량"/>
      <sheetName val="집수정수량집계(1)"/>
      <sheetName val="집수정수량집계(2)"/>
      <sheetName val="흙쌓기부집수정"/>
      <sheetName val="땅깍기부집수정(1)"/>
      <sheetName val="땅깍기부집수정(2)"/>
      <sheetName val="땅깍기부집수정(3)"/>
      <sheetName val="측구공수량집계표"/>
      <sheetName val="맹암거수량집계표"/>
      <sheetName val="배수관수량집계표"/>
      <sheetName val="배수관공총괄수량집계표"/>
      <sheetName val="절성경계보강공현황및집계 "/>
      <sheetName val="집수정공수량집계표"/>
      <sheetName val="암거공토공수량집계표"/>
      <sheetName val="암거공일반수량집계표"/>
      <sheetName val="암거공철근집계표"/>
      <sheetName val="강판집계표"/>
      <sheetName val="수로보호공현황및집계"/>
      <sheetName val="도수로집계표"/>
      <sheetName val="U형개거집계표"/>
      <sheetName val="침전조집계표"/>
      <sheetName val="석축집계표"/>
      <sheetName val="배수관로집계"/>
      <sheetName val="배수관로수량현황"/>
      <sheetName val="배수관로수량집계"/>
      <sheetName val="배수관로수량집계L-8,9,11"/>
      <sheetName val="갑지"/>
      <sheetName val="목차"/>
      <sheetName val="변경사유서간지"/>
      <sheetName val="변경사유서"/>
      <sheetName val="공사비집계표간지"/>
      <sheetName val="공사비집계표"/>
      <sheetName val="공사비증감내역서간지"/>
      <sheetName val="공사비증감내역서"/>
      <sheetName val="수량산출서간지"/>
      <sheetName val="상림1교간지"/>
      <sheetName val="상림1교수량집계표"/>
      <sheetName val="상림1교(교대A1)당초"/>
      <sheetName val="상림1교(교대A1)변경"/>
      <sheetName val="횡단면도"/>
      <sheetName val="사진대지"/>
      <sheetName val="상림1A1"/>
      <sheetName val="암거간지1"/>
      <sheetName val="총괄집계"/>
      <sheetName val="구체집계표"/>
      <sheetName val="암거간지2"/>
      <sheetName val="암거간지3"/>
      <sheetName val="암거간지5"/>
      <sheetName val="구체집계2.0x2.0(0-3)"/>
      <sheetName val="구체2.0X2.0(0-3)"/>
      <sheetName val="구체집계2.0x2.0(3-5)"/>
      <sheetName val="구체2.0x2.0(3-5)"/>
      <sheetName val="구체집계2.0x2.0(5-7)"/>
      <sheetName val="구체2.0x2.0(5-7)"/>
      <sheetName val="구체집계2.0x2.0(7-10)"/>
      <sheetName val="구체2.0x2.0(7-10)"/>
      <sheetName val="암거간지2@"/>
      <sheetName val="구체집계2@2.5x2.5"/>
      <sheetName val="구체2@2.5x2.5"/>
      <sheetName val="암거간지"/>
      <sheetName val="구체집계3.0x2.0(0-3)"/>
      <sheetName val="구체3.0x2.0(0-3)"/>
      <sheetName val="구체집계3.0x2.0(6-8)"/>
      <sheetName val="구체3.0x2.0(6-8)"/>
      <sheetName val="암거간지7"/>
      <sheetName val="암거간지8"/>
      <sheetName val="구체집계3.5x3.5(8-10)"/>
      <sheetName val="구체3.5x3.5(8-10)"/>
      <sheetName val="암거간지10"/>
      <sheetName val="구체집계4.5x4.5(2-3)"/>
      <sheetName val="구체4.5x4.5(2-3)"/>
      <sheetName val="구체집계4.5x4.5(4-5)"/>
      <sheetName val="구체4.5x4.5(4-5)"/>
      <sheetName val="암거현황"/>
      <sheetName val="터파기"/>
      <sheetName val="구체2.5x2.0(6-8)"/>
      <sheetName val="구체3.5x3.5-8-10"/>
      <sheetName val="암거간지4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지급자재명세서(1)"/>
      <sheetName val="지급자재명세서(2)"/>
      <sheetName val="지급자재명세서(3)"/>
      <sheetName val="철근"/>
      <sheetName val="시멘트및콘크리트"/>
      <sheetName val="골재"/>
      <sheetName val="아스콘및코팅재집계표"/>
      <sheetName val="골재집계"/>
      <sheetName val="타공종이월수량"/>
      <sheetName val="타공종이기수량"/>
      <sheetName val="기타공표지"/>
      <sheetName val="기타공유동수량집계"/>
      <sheetName val="a,수로보호공"/>
      <sheetName val="수로보호공집계"/>
      <sheetName val="수로보호공현황(형식1~3)"/>
      <sheetName val="수로보호공현황(형식-4)"/>
      <sheetName val="수로보호공현황(형식-5)"/>
      <sheetName val="b.수로이설"/>
      <sheetName val="c.돌붙임후면배수표지"/>
      <sheetName val="d.기존배수관폐쇄표지"/>
      <sheetName val="e.기존BOX폐쇄표지"/>
      <sheetName val="f기존배수관세척"/>
      <sheetName val="g계단"/>
      <sheetName val="j.제작집수정표지"/>
      <sheetName val="제작집수정유동집"/>
      <sheetName val="제작집수정집계"/>
      <sheetName val="제작집수정현황"/>
      <sheetName val="제작집수정수량(1)"/>
      <sheetName val="제작집수정수량(2)"/>
      <sheetName val="k. 문비"/>
      <sheetName val="문비수량집계"/>
      <sheetName val="문비현황"/>
      <sheetName val="문비단위수량"/>
      <sheetName val="Module1"/>
      <sheetName val="표지(하천명)"/>
      <sheetName val="총괄자재"/>
      <sheetName val="표지"/>
      <sheetName val="제목(집계)"/>
      <sheetName val="주요"/>
      <sheetName val="주요자재"/>
      <sheetName val="제목 (토공)"/>
      <sheetName val="토공집계표"/>
      <sheetName val="토공수량(좌안)"/>
      <sheetName val="토적표좌안"/>
      <sheetName val="규준틀및경계말목 (좌안)"/>
      <sheetName val="제목(호안)"/>
      <sheetName val="호안공집계"/>
      <sheetName val="전석집계"/>
      <sheetName val="전석수량(좌1)"/>
      <sheetName val="전석면적(좌1)"/>
      <sheetName val="u형측구 집계표"/>
      <sheetName val="1지구u형측구"/>
      <sheetName val="2지구u형측구 "/>
      <sheetName val="간지"/>
      <sheetName val="파형강판 총수량집계표"/>
      <sheetName val="통로"/>
      <sheetName val="철근수량 집계표"/>
      <sheetName val="증감총괄"/>
      <sheetName val="내역"/>
      <sheetName val="잡비"/>
      <sheetName val="증감"/>
      <sheetName val="원가계산서(년도별)"/>
      <sheetName val="집계표(도급)"/>
      <sheetName val="내역서(도급)"/>
      <sheetName val="6월호"/>
      <sheetName val="전신환매도율"/>
      <sheetName val="BOQ"/>
      <sheetName val="일위대가"/>
      <sheetName val="총괄갑 "/>
      <sheetName val="C.간지"/>
      <sheetName val="배수관공집계표"/>
      <sheetName val="2.10간지"/>
      <sheetName val="횡배수관집계표(현장)"/>
      <sheetName val="횡배수관현황(현장)"/>
      <sheetName val="평균터파기(현장)"/>
      <sheetName val="횡배수산근(현장)"/>
      <sheetName val="2.11간지"/>
      <sheetName val="종배수관및흄관집계표"/>
      <sheetName val="종배수관수량"/>
      <sheetName val="흄관수집계"/>
      <sheetName val="흄관평균터파기"/>
      <sheetName val="흄관산출(0+725)"/>
      <sheetName val="2.13간지"/>
      <sheetName val="날개벽및면벽집계표"/>
      <sheetName val="날개벽수량집계표"/>
      <sheetName val="날개벽단위수량"/>
      <sheetName val="2.14간지"/>
      <sheetName val="콘크리트집수정수량집계"/>
      <sheetName val="땅깍기부집수정집계"/>
      <sheetName val="신일위"/>
      <sheetName val="변일위"/>
      <sheetName val="재집"/>
      <sheetName val="종평"/>
      <sheetName val="토집"/>
      <sheetName val="담장"/>
      <sheetName val="조경"/>
      <sheetName val="옹집"/>
      <sheetName val="옹벽수량"/>
      <sheetName val="DATE"/>
      <sheetName val=""/>
      <sheetName val="수량-가로등"/>
      <sheetName val="시멘트,모래"/>
      <sheetName val="배수관공수량집계"/>
      <sheetName val="면벽단위"/>
      <sheetName val="흄관단위"/>
      <sheetName val="흄관토공수량"/>
      <sheetName val="흄관설치현황"/>
      <sheetName val="공사비증감"/>
      <sheetName val="역T형옹벽(3.0)"/>
      <sheetName val="철거산출근거"/>
      <sheetName val="터파기및재료"/>
      <sheetName val="교각1"/>
      <sheetName val="물가시세"/>
      <sheetName val="노임단가"/>
      <sheetName val="기초단가"/>
      <sheetName val="A LINE"/>
      <sheetName val="견적서"/>
      <sheetName val="Baby일위대가"/>
      <sheetName val="내역서"/>
      <sheetName val="을지"/>
      <sheetName val="45,46"/>
      <sheetName val="99총공사내역서"/>
      <sheetName val="BOQ(전체)"/>
      <sheetName val="원형1호맨홀토공수량"/>
      <sheetName val="CB"/>
      <sheetName val="일위대가(가설)"/>
      <sheetName val="2"/>
      <sheetName val="96보완계획7.12"/>
      <sheetName val="준검 내역서"/>
      <sheetName val="교대(A1)"/>
      <sheetName val="하도금액분계"/>
      <sheetName val="정화조동내역"/>
      <sheetName val="만수배관단가"/>
      <sheetName val="FRP배관단가(만수)"/>
      <sheetName val="일반공사"/>
      <sheetName val="포장공"/>
      <sheetName val="단면가정"/>
      <sheetName val="도급내역"/>
      <sheetName val="철근계"/>
      <sheetName val="7.PILE  (돌출)"/>
      <sheetName val="9GNG운반"/>
      <sheetName val="1+214(수로)"/>
      <sheetName val="1+185(통로)"/>
      <sheetName val="구체,날개,보강철근수량"/>
      <sheetName val="난간및차수벽철근량"/>
      <sheetName val="접속저판"/>
      <sheetName val="수량산출서"/>
      <sheetName val="토공(우물통,기타) "/>
      <sheetName val="70%"/>
      <sheetName val="금액내역서"/>
      <sheetName val="국도접속 차도부수량"/>
      <sheetName val="일위대가표"/>
      <sheetName val="실행철강하도"/>
      <sheetName val="공사개요"/>
      <sheetName val="인사자료총집계"/>
      <sheetName val="연결관암거"/>
      <sheetName val="MAIN_TABLE"/>
      <sheetName val="변수값"/>
      <sheetName val="중기상차"/>
      <sheetName val="AS복구"/>
      <sheetName val="중기터파기"/>
      <sheetName val="날개벽(시점좌측)"/>
      <sheetName val="BID"/>
      <sheetName val="TOTAL_BOQ"/>
      <sheetName val="직노"/>
      <sheetName val="수량산출"/>
      <sheetName val="5.공종별예산내역서"/>
      <sheetName val="골재산출"/>
      <sheetName val="내역(설계)"/>
      <sheetName val="1차설계변경내역"/>
      <sheetName val="2000년1차"/>
      <sheetName val="우배수"/>
      <sheetName val="Macro1"/>
      <sheetName val="토목"/>
      <sheetName val="도급-집계"/>
      <sheetName val="가로등내역서"/>
      <sheetName val="소비자가"/>
      <sheetName val="품셈TABLE"/>
      <sheetName val="단가조사"/>
      <sheetName val="남양시작동자105노65기1.3화1.2"/>
      <sheetName val="관급"/>
      <sheetName val="데리네이타현황"/>
      <sheetName val="내역(원안-대안)"/>
      <sheetName val="200"/>
      <sheetName val="보차도경계석"/>
      <sheetName val="단가 "/>
      <sheetName val="노임"/>
      <sheetName val="가도공"/>
      <sheetName val="J直材4"/>
      <sheetName val="건축공사실행"/>
      <sheetName val="#REF"/>
      <sheetName val="저"/>
      <sheetName val="7기초"/>
      <sheetName val="부대내역"/>
      <sheetName val="매매"/>
      <sheetName val="기본자료"/>
      <sheetName val="단가산출"/>
      <sheetName val="취수탑"/>
      <sheetName val="표층포설및다짐"/>
      <sheetName val="1차증가원가계산"/>
      <sheetName val="총괄내역서"/>
      <sheetName val="슬래브(유곡)"/>
      <sheetName val="암거날개벽재료집계"/>
      <sheetName val="guard(mac)"/>
      <sheetName val="INPUT"/>
      <sheetName val="말뚝지지력산정"/>
      <sheetName val="중기일위대가"/>
      <sheetName val="VXXXXX"/>
      <sheetName val="개비온집계"/>
      <sheetName val="개비온 단위"/>
      <sheetName val="기본사항"/>
      <sheetName val="COPING"/>
      <sheetName val="E총"/>
      <sheetName val="구조물공"/>
      <sheetName val="배수공"/>
      <sheetName val="부대공"/>
      <sheetName val="토공"/>
      <sheetName val="집수정공수량집勄표"/>
      <sheetName val="암거공일반수량집계呜"/>
      <sheetName val="수로보호공현황갏집계"/>
      <sheetName val="배수관로수량집Ⳅ"/>
      <sheetName val="변경사유서간줮"/>
      <sheetName val="롴벽단위"/>
      <sheetName val="흀관토공수량"/>
      <sheetName val="FRP배관단가(㧌수)"/>
      <sheetName val="노무비"/>
      <sheetName val="6PILE  (돌출)"/>
      <sheetName val="보도포장산출"/>
      <sheetName val="현금"/>
      <sheetName val="데이타"/>
      <sheetName val="식재인부"/>
      <sheetName val="산출서"/>
      <sheetName val="관급자재"/>
      <sheetName val="재정비직인"/>
      <sheetName val="재정비내역"/>
      <sheetName val="지적고시내역"/>
      <sheetName val="DANGA"/>
      <sheetName val="집1"/>
      <sheetName val="제경비"/>
      <sheetName val="U-TYPE(1)"/>
      <sheetName val="덕전리"/>
      <sheetName val="진주방향"/>
      <sheetName val="마산방향"/>
      <sheetName val="마산방향철근집계"/>
      <sheetName val="단가산출서"/>
      <sheetName val="수자재단위당"/>
      <sheetName val="공비대비"/>
      <sheetName val="차액보증"/>
      <sheetName val="용산1(해보)"/>
      <sheetName val="Sheet1 (2)"/>
      <sheetName val="단가"/>
      <sheetName val="내역(2000년)"/>
      <sheetName val="총괄표"/>
      <sheetName val="내역서전체"/>
      <sheetName val="주형"/>
      <sheetName val="산출근거"/>
      <sheetName val="ABUT수량-A1"/>
      <sheetName val="참고자료"/>
      <sheetName val="참고사항"/>
      <sheetName val="8.PILE  (돌출)"/>
      <sheetName val="노무비단가"/>
      <sheetName val="WEIGHT LIST"/>
      <sheetName val="절취및터파기"/>
      <sheetName val="J형측구단위수량"/>
      <sheetName val="유림골조"/>
      <sheetName val="부대시설"/>
      <sheetName val="Apt내역"/>
      <sheetName val="일위목록"/>
      <sheetName val="요율"/>
      <sheetName val="(포장)BOQ-실적공사"/>
      <sheetName val="시점교대"/>
      <sheetName val="접도구역경계표주현황"/>
      <sheetName val="Sheet15"/>
      <sheetName val="97 사업추정(WEKI)"/>
      <sheetName val="구조     ."/>
      <sheetName val="VXXXXXX"/>
      <sheetName val="표지-내역서 (2)"/>
      <sheetName val="연건보고현황"/>
      <sheetName val="공사비증(-)감대비표"/>
      <sheetName val="원가계산서(1공구)-전기"/>
      <sheetName val="원가계산서(1공구)-소방"/>
      <sheetName val="중총괄표(1공구)"/>
      <sheetName val="소총괄표(1공구)"/>
      <sheetName val="내역서(1공구)"/>
      <sheetName val="변경개요"/>
      <sheetName val="지급자재 단가비교"/>
      <sheetName val="표지-일위대가"/>
      <sheetName val="합산자재"/>
      <sheetName val="일목"/>
      <sheetName val="일위대가(통신)"/>
      <sheetName val="일위"/>
      <sheetName val="원격(노무)"/>
      <sheetName val="원격(자재)"/>
      <sheetName val="일위(원격)"/>
      <sheetName val="원격(노임)"/>
      <sheetName val="옵션"/>
      <sheetName val="감독차량비"/>
      <sheetName val="가로등주설치(9M)"/>
      <sheetName val="가로등주설치(10~12M)"/>
      <sheetName val="보안등설치(5~7M)"/>
      <sheetName val="터널등기구지지금구노무비"/>
      <sheetName val="기계화터파기"/>
      <sheetName val="한전인입공사비(1공구)"/>
      <sheetName val="한전공사비(대전-당진)"/>
      <sheetName val="기초입력 DATA"/>
      <sheetName val="49-119"/>
      <sheetName val="내역을"/>
      <sheetName val="1.설계조건"/>
      <sheetName val="2공구산출내역"/>
      <sheetName val="일위대가목차"/>
      <sheetName val="DATA98"/>
      <sheetName val="맨홀"/>
      <sheetName val="현장"/>
      <sheetName val="연결임시"/>
      <sheetName val="위치조서"/>
      <sheetName val="C_배수관공"/>
      <sheetName val="2_10횡배수관"/>
      <sheetName val="2_12기존배수관세척"/>
      <sheetName val="2_13날개벽및면벽"/>
      <sheetName val="2_14집수정"/>
      <sheetName val="구체집계2_0x2_0(0-3)"/>
      <sheetName val="구체2_0X2_0(0-3)"/>
      <sheetName val="구체집계2_0x2_0(3-5)"/>
      <sheetName val="구체2_0x2_0(3-5)"/>
      <sheetName val="구체집계2_0x2_0(5-7)"/>
      <sheetName val="구체2_0x2_0(5-7)"/>
      <sheetName val="구체집계2_0x2_0(7-10)"/>
      <sheetName val="구체2_0x2_0(7-10)"/>
      <sheetName val="구체집계2@2_5x2_5"/>
      <sheetName val="구체2@2_5x2_5"/>
      <sheetName val="구체집계3_0x2_0(0-3)"/>
      <sheetName val="구체3_0x2_0(0-3)"/>
      <sheetName val="양지교"/>
      <sheetName val="조경시설물"/>
      <sheetName val="전신"/>
      <sheetName val="내역서적용수량"/>
      <sheetName val="퇴직금(울산천상)"/>
      <sheetName val="이토변실(A3-LINE)"/>
      <sheetName val="횡배수관집현황(2공구)"/>
      <sheetName val="자재 집계표"/>
      <sheetName val="지수"/>
      <sheetName val="기타#9"/>
      <sheetName val="6호기"/>
      <sheetName val="TIE-IN"/>
      <sheetName val="교각토공"/>
      <sheetName val="고창방향"/>
      <sheetName val="1,2,3,4,5단위수량"/>
      <sheetName val="쌍송교"/>
      <sheetName val="하부철근수량"/>
      <sheetName val="자재단가"/>
      <sheetName val="입찰안"/>
      <sheetName val="기둥(원형)"/>
      <sheetName val="기초공"/>
      <sheetName val="건축내역"/>
      <sheetName val="도근좌표"/>
      <sheetName val="원가계산서"/>
      <sheetName val="청천내"/>
      <sheetName val="SALE"/>
      <sheetName val="N賃率-職"/>
      <sheetName val="1.일반수량산출단면"/>
      <sheetName val="OPGW기별"/>
      <sheetName val="수량집계표(舊)"/>
      <sheetName val="일반전기"/>
      <sheetName val="토공사(흙막이)"/>
      <sheetName val="적용건축"/>
      <sheetName val="깨기수량"/>
      <sheetName val="9902"/>
      <sheetName val="3.하중산정4.양수압5.지지력"/>
      <sheetName val="기기리스트"/>
      <sheetName val="총차분(토목)"/>
      <sheetName val="DATA2000"/>
      <sheetName val="단위중량"/>
      <sheetName val="식재"/>
      <sheetName val="시설물"/>
      <sheetName val="식재출력용"/>
      <sheetName val="유지관리"/>
      <sheetName val="포장수량산출"/>
      <sheetName val="토공총괄집계표"/>
      <sheetName val="제목(수량)"/>
      <sheetName val="수량총괄집계"/>
      <sheetName val="토 적 표"/>
      <sheetName val="조도계산서 (도서)"/>
      <sheetName val="SORCE1"/>
      <sheetName val="정부노임단가"/>
      <sheetName val="기간등록"/>
      <sheetName val="역T형교대(직접기초)"/>
      <sheetName val="고정보수량집계"/>
      <sheetName val="수안보-MBR1"/>
      <sheetName val="설계기준"/>
      <sheetName val="내역1"/>
      <sheetName val="기초자료입력"/>
      <sheetName val="횡 연장"/>
      <sheetName val="자료"/>
      <sheetName val="흄ꔀ수량집계"/>
      <sheetName val="우수받이재료집계표"/>
      <sheetName val="내역서(삼호)"/>
      <sheetName val="설계예산서"/>
      <sheetName val="단가목록"/>
      <sheetName val="장비단가표"/>
      <sheetName val="본선집계표"/>
      <sheetName val="기초일위"/>
      <sheetName val="일위대가목록"/>
      <sheetName val="횡배수관"/>
      <sheetName val="을"/>
      <sheetName val="(집계) 노면표시"/>
      <sheetName val="주요량(96)"/>
      <sheetName val="내역서(사업소)"/>
      <sheetName val="투찰"/>
      <sheetName val="고분전시관"/>
      <sheetName val="설비"/>
      <sheetName val="(A)내역서"/>
      <sheetName val="4)유동표"/>
      <sheetName val="FRP산출근거"/>
      <sheetName val="환경기계공정표 (3)"/>
      <sheetName val="기본단가표"/>
      <sheetName val="단가산출서총괄"/>
      <sheetName val="산근(1)"/>
      <sheetName val="맨홀토공"/>
      <sheetName val="마감"/>
      <sheetName val="000000"/>
      <sheetName val="토공집계"/>
      <sheetName val="XL4Poppy"/>
      <sheetName val="DATA"/>
      <sheetName val="동해title"/>
      <sheetName val="상-교대(A1-A2)"/>
      <sheetName val="사다리"/>
      <sheetName val="당진1,2호기전선관설치및접지4차공사내역서-을지"/>
      <sheetName val="상부공"/>
      <sheetName val="앨범표지"/>
      <sheetName val="3.하중산정4.지지력"/>
      <sheetName val="설직재-1"/>
      <sheetName val="대로근거"/>
      <sheetName val="DATA 입력부"/>
      <sheetName val="개요"/>
      <sheetName val="급수"/>
      <sheetName val="코드표"/>
      <sheetName val="구체집계3_0x2_0(6-8)"/>
      <sheetName val="구체3_0x2_0(6-8)"/>
      <sheetName val="구체집계3_5x3_5(8-10)"/>
      <sheetName val="구체3_5x3_5(8-10)"/>
      <sheetName val="노면표시수량집계"/>
      <sheetName val="노면표지 수량"/>
      <sheetName val="공비현2"/>
      <sheetName val="단위수량산출"/>
      <sheetName val="4차월말"/>
      <sheetName val="단가표"/>
      <sheetName val="경율산정"/>
      <sheetName val="건물"/>
      <sheetName val="수량집계"/>
      <sheetName val="잡비계산"/>
      <sheetName val="단가산출(총괄)"/>
      <sheetName val="일위총괄"/>
      <sheetName val="내역표지"/>
      <sheetName val="L_RPTB~1"/>
      <sheetName val="공사비_NDE"/>
      <sheetName val="단위단가"/>
      <sheetName val="지수산정"/>
      <sheetName val="조명시설"/>
      <sheetName val="구체집계4_5x4_5(2-3)"/>
      <sheetName val="구체4_5x4_5(2-3)"/>
      <sheetName val="구체집계4_5x4_5(4-5)"/>
      <sheetName val="구체4_5x4_5(4-5)"/>
      <sheetName val="구체2_5x2_0(6-8)"/>
      <sheetName val="구체3_5x3_5-8-10"/>
      <sheetName val="절성경계보강공현황및집계_"/>
      <sheetName val="b_수로이설"/>
      <sheetName val="c_돌붙임후면배수표지"/>
      <sheetName val="d_기존배수관폐쇄표지"/>
      <sheetName val="e_기존BOX폐쇄표지"/>
      <sheetName val="j_제작집수정표지"/>
      <sheetName val="k__문비"/>
      <sheetName val="파형강판_총수량집계표"/>
      <sheetName val="철근수량_집계표"/>
      <sheetName val="제목_(토공)"/>
      <sheetName val="규준틀및경계말목_(좌안)"/>
      <sheetName val="u형측구_집계표"/>
      <sheetName val="2지구u형측구_"/>
      <sheetName val="토공(우물통,기타)_"/>
      <sheetName val="C_간지"/>
      <sheetName val="2_10간지"/>
      <sheetName val="2_11간지"/>
      <sheetName val="2_13간지"/>
      <sheetName val="2_14간지"/>
      <sheetName val="산출내역(하도)"/>
      <sheetName val="손익차9월2"/>
      <sheetName val="패널"/>
      <sheetName val="본체"/>
      <sheetName val="안정검토"/>
      <sheetName val="조명율표"/>
      <sheetName val="단중표"/>
      <sheetName val="공조기(삭제)"/>
      <sheetName val="수목데이타 "/>
      <sheetName val="내역서(기계)"/>
      <sheetName val="전력구구조물산근"/>
      <sheetName val="투찰금액"/>
      <sheetName val="초기화면"/>
      <sheetName val="토적표(1)"/>
      <sheetName val="Mc1"/>
      <sheetName val="집수정(600-700)"/>
      <sheetName val="소업1교"/>
      <sheetName val="평형공사비"/>
      <sheetName val="자재목록"/>
      <sheetName val="횡배수관설치현황"/>
      <sheetName val="EACT10"/>
      <sheetName val="총괄갑_"/>
      <sheetName val="역T형옹벽(3_0)"/>
      <sheetName val="96보완계획7_12"/>
      <sheetName val="준검_내역서"/>
      <sheetName val="A_LINE"/>
      <sheetName val="7_PILE__ԯ_x0000_缀_x0000_"/>
      <sheetName val="토사(PE)"/>
      <sheetName val="7_PILE__頀⮿︀䛕"/>
      <sheetName val="가도뻸"/>
      <sheetName val="웅진교-S2"/>
      <sheetName val="1호맨홀토공"/>
      <sheetName val="토공사"/>
      <sheetName val="도급"/>
      <sheetName val="기술조건"/>
      <sheetName val="7_PILE__(돌출)"/>
      <sheetName val="Macro3"/>
      <sheetName val="맨홀_공사비"/>
      <sheetName val="총괄"/>
      <sheetName val="천안IP공장자100노100물량110할증"/>
      <sheetName val="Total"/>
      <sheetName val="변압기 및 발전기 용량"/>
      <sheetName val="원가"/>
      <sheetName val="로우프"/>
      <sheetName val="설계조건 및 단면가정"/>
      <sheetName val="부재치수입력"/>
      <sheetName val="중분대수량산출"/>
      <sheetName val="갱문및옹벽집계"/>
      <sheetName val="5지진시"/>
      <sheetName val="YM-IL1"/>
      <sheetName val="DAN"/>
      <sheetName val="백호우계수"/>
      <sheetName val="-레미콘집계"/>
      <sheetName val="-몰탈콘크리트"/>
      <sheetName val="▣횡배수수량산출참고"/>
      <sheetName val="흥양2교토공집계표"/>
      <sheetName val="견적"/>
      <sheetName val="포장직선구간"/>
      <sheetName val="Macro2"/>
      <sheetName val="가설공사비"/>
      <sheetName val="PSCbeam설계"/>
      <sheetName val="공구"/>
      <sheetName val="마스터원본"/>
      <sheetName val="8설7발"/>
      <sheetName val="설계내역서"/>
      <sheetName val="맨홀수량산출"/>
      <sheetName val="Sheet17"/>
      <sheetName val="흄관수睽꛲"/>
      <sheetName val="기계경비(시간당)"/>
      <sheetName val="램머"/>
      <sheetName val="5_공종별예산내역서"/>
      <sheetName val="농로수량집계"/>
      <sheetName val="농로토공집계"/>
      <sheetName val="두앙"/>
      <sheetName val="토공정보"/>
      <sheetName val="건축기성"/>
      <sheetName val="월말"/>
      <sheetName val="특판제외"/>
      <sheetName val=" 냉각수펌프"/>
      <sheetName val="공조기휀"/>
      <sheetName val="정렬"/>
      <sheetName val="시점부수량산출서"/>
      <sheetName val="단가표 (2)"/>
      <sheetName val="날개벽(TYPE1)"/>
      <sheetName val="제1차변경도급"/>
      <sheetName val="토공총"/>
      <sheetName val="통합"/>
      <sheetName val="표지 (2)"/>
      <sheetName val="호표"/>
      <sheetName val="현장식당(1)"/>
      <sheetName val="파형강관및곡선부보강및날개벽"/>
      <sheetName val="구체집계2_0x2_x0000__x0000_Ԁ_x0000_耀_xda3b__x0002_"/>
      <sheetName val="구체집계2_0x2_x0000__x0000_Ԁ_x0000_쀀_x0002_"/>
      <sheetName val="설비내역"/>
      <sheetName val="증감대비"/>
      <sheetName val="SLAB&quot;1&quot;"/>
      <sheetName val="1. 설계조건 2.단면가정 3. 하중계산"/>
      <sheetName val="DATA 입력란"/>
      <sheetName val="마감산출(다1)"/>
      <sheetName val="리스(CIF)산출"/>
      <sheetName val="수량3"/>
      <sheetName val="ESC(K치)"/>
      <sheetName val="단가비교표"/>
      <sheetName val="예산서"/>
      <sheetName val="본공사"/>
      <sheetName val="일반수량총괄집계"/>
      <sheetName val="도로정위치부표"/>
      <sheetName val="도로조사부표"/>
      <sheetName val="95MAKER"/>
      <sheetName val="물가자료"/>
      <sheetName val="구조물"/>
      <sheetName val="특수기호강도거푸집"/>
      <sheetName val="종배수관면벽신"/>
      <sheetName val="종배수관(신)"/>
      <sheetName val="기계설비표선정수장"/>
      <sheetName val="설계조건"/>
      <sheetName val="측구공수량집계"/>
      <sheetName val="4.2.1 마루높이 검토"/>
      <sheetName val="간선계산"/>
      <sheetName val="화산경계"/>
      <sheetName val="도로구조공사비"/>
      <sheetName val="도로토공공사비"/>
      <sheetName val="여수토공사비"/>
      <sheetName val="배수공시멘트 및 골재량산출"/>
      <sheetName val="전선 및 전선관"/>
      <sheetName val="스톱로그내역"/>
      <sheetName val="98NS-N"/>
    </sheetNames>
    <definedNames>
      <definedName name="매크로11"/>
      <definedName name="매크로4" sheetId="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/>
      <sheetData sheetId="430"/>
      <sheetData sheetId="431"/>
      <sheetData sheetId="432"/>
      <sheetData sheetId="433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/>
      <sheetData sheetId="490" refreshError="1"/>
      <sheetData sheetId="49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/>
      <sheetData sheetId="516"/>
      <sheetData sheetId="517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1 (3)"/>
      <sheetName val="Sheet2 (3)"/>
      <sheetName val="Sheet3 (3)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11"/>
  <sheetViews>
    <sheetView tabSelected="1" view="pageBreakPreview" zoomScale="115" zoomScaleNormal="115" zoomScaleSheetLayoutView="115" workbookViewId="0">
      <pane xSplit="5" topLeftCell="F1" activePane="topRight" state="frozen"/>
      <selection activeCell="A151" sqref="A151"/>
      <selection pane="topRight" activeCell="A4" sqref="A4"/>
    </sheetView>
  </sheetViews>
  <sheetFormatPr defaultRowHeight="18.399999999999999" customHeight="1"/>
  <cols>
    <col min="1" max="1" width="29.28515625" style="16" customWidth="1"/>
    <col min="2" max="2" width="17.140625" style="16" customWidth="1"/>
    <col min="3" max="3" width="6.85546875" style="16" customWidth="1"/>
    <col min="4" max="4" width="4.28515625" style="16" customWidth="1"/>
    <col min="5" max="12" width="11.140625" style="16" customWidth="1"/>
    <col min="13" max="13" width="8.5703125" style="16" customWidth="1"/>
    <col min="14" max="59" width="9.140625" style="16" hidden="1" customWidth="1"/>
    <col min="60" max="256" width="9.140625" style="16"/>
    <col min="257" max="257" width="21.42578125" style="16" customWidth="1"/>
    <col min="258" max="258" width="17.140625" style="16" customWidth="1"/>
    <col min="259" max="259" width="6.85546875" style="16" customWidth="1"/>
    <col min="260" max="260" width="4.28515625" style="16" customWidth="1"/>
    <col min="261" max="268" width="11.140625" style="16" customWidth="1"/>
    <col min="269" max="269" width="8.5703125" style="16" customWidth="1"/>
    <col min="270" max="315" width="0" style="16" hidden="1" customWidth="1"/>
    <col min="316" max="512" width="9.140625" style="16"/>
    <col min="513" max="513" width="21.42578125" style="16" customWidth="1"/>
    <col min="514" max="514" width="17.140625" style="16" customWidth="1"/>
    <col min="515" max="515" width="6.85546875" style="16" customWidth="1"/>
    <col min="516" max="516" width="4.28515625" style="16" customWidth="1"/>
    <col min="517" max="524" width="11.140625" style="16" customWidth="1"/>
    <col min="525" max="525" width="8.5703125" style="16" customWidth="1"/>
    <col min="526" max="571" width="0" style="16" hidden="1" customWidth="1"/>
    <col min="572" max="768" width="9.140625" style="16"/>
    <col min="769" max="769" width="21.42578125" style="16" customWidth="1"/>
    <col min="770" max="770" width="17.140625" style="16" customWidth="1"/>
    <col min="771" max="771" width="6.85546875" style="16" customWidth="1"/>
    <col min="772" max="772" width="4.28515625" style="16" customWidth="1"/>
    <col min="773" max="780" width="11.140625" style="16" customWidth="1"/>
    <col min="781" max="781" width="8.5703125" style="16" customWidth="1"/>
    <col min="782" max="827" width="0" style="16" hidden="1" customWidth="1"/>
    <col min="828" max="1024" width="9.140625" style="16"/>
    <col min="1025" max="1025" width="21.42578125" style="16" customWidth="1"/>
    <col min="1026" max="1026" width="17.140625" style="16" customWidth="1"/>
    <col min="1027" max="1027" width="6.85546875" style="16" customWidth="1"/>
    <col min="1028" max="1028" width="4.28515625" style="16" customWidth="1"/>
    <col min="1029" max="1036" width="11.140625" style="16" customWidth="1"/>
    <col min="1037" max="1037" width="8.5703125" style="16" customWidth="1"/>
    <col min="1038" max="1083" width="0" style="16" hidden="1" customWidth="1"/>
    <col min="1084" max="1280" width="9.140625" style="16"/>
    <col min="1281" max="1281" width="21.42578125" style="16" customWidth="1"/>
    <col min="1282" max="1282" width="17.140625" style="16" customWidth="1"/>
    <col min="1283" max="1283" width="6.85546875" style="16" customWidth="1"/>
    <col min="1284" max="1284" width="4.28515625" style="16" customWidth="1"/>
    <col min="1285" max="1292" width="11.140625" style="16" customWidth="1"/>
    <col min="1293" max="1293" width="8.5703125" style="16" customWidth="1"/>
    <col min="1294" max="1339" width="0" style="16" hidden="1" customWidth="1"/>
    <col min="1340" max="1536" width="9.140625" style="16"/>
    <col min="1537" max="1537" width="21.42578125" style="16" customWidth="1"/>
    <col min="1538" max="1538" width="17.140625" style="16" customWidth="1"/>
    <col min="1539" max="1539" width="6.85546875" style="16" customWidth="1"/>
    <col min="1540" max="1540" width="4.28515625" style="16" customWidth="1"/>
    <col min="1541" max="1548" width="11.140625" style="16" customWidth="1"/>
    <col min="1549" max="1549" width="8.5703125" style="16" customWidth="1"/>
    <col min="1550" max="1595" width="0" style="16" hidden="1" customWidth="1"/>
    <col min="1596" max="1792" width="9.140625" style="16"/>
    <col min="1793" max="1793" width="21.42578125" style="16" customWidth="1"/>
    <col min="1794" max="1794" width="17.140625" style="16" customWidth="1"/>
    <col min="1795" max="1795" width="6.85546875" style="16" customWidth="1"/>
    <col min="1796" max="1796" width="4.28515625" style="16" customWidth="1"/>
    <col min="1797" max="1804" width="11.140625" style="16" customWidth="1"/>
    <col min="1805" max="1805" width="8.5703125" style="16" customWidth="1"/>
    <col min="1806" max="1851" width="0" style="16" hidden="1" customWidth="1"/>
    <col min="1852" max="2048" width="9.140625" style="16"/>
    <col min="2049" max="2049" width="21.42578125" style="16" customWidth="1"/>
    <col min="2050" max="2050" width="17.140625" style="16" customWidth="1"/>
    <col min="2051" max="2051" width="6.85546875" style="16" customWidth="1"/>
    <col min="2052" max="2052" width="4.28515625" style="16" customWidth="1"/>
    <col min="2053" max="2060" width="11.140625" style="16" customWidth="1"/>
    <col min="2061" max="2061" width="8.5703125" style="16" customWidth="1"/>
    <col min="2062" max="2107" width="0" style="16" hidden="1" customWidth="1"/>
    <col min="2108" max="2304" width="9.140625" style="16"/>
    <col min="2305" max="2305" width="21.42578125" style="16" customWidth="1"/>
    <col min="2306" max="2306" width="17.140625" style="16" customWidth="1"/>
    <col min="2307" max="2307" width="6.85546875" style="16" customWidth="1"/>
    <col min="2308" max="2308" width="4.28515625" style="16" customWidth="1"/>
    <col min="2309" max="2316" width="11.140625" style="16" customWidth="1"/>
    <col min="2317" max="2317" width="8.5703125" style="16" customWidth="1"/>
    <col min="2318" max="2363" width="0" style="16" hidden="1" customWidth="1"/>
    <col min="2364" max="2560" width="9.140625" style="16"/>
    <col min="2561" max="2561" width="21.42578125" style="16" customWidth="1"/>
    <col min="2562" max="2562" width="17.140625" style="16" customWidth="1"/>
    <col min="2563" max="2563" width="6.85546875" style="16" customWidth="1"/>
    <col min="2564" max="2564" width="4.28515625" style="16" customWidth="1"/>
    <col min="2565" max="2572" width="11.140625" style="16" customWidth="1"/>
    <col min="2573" max="2573" width="8.5703125" style="16" customWidth="1"/>
    <col min="2574" max="2619" width="0" style="16" hidden="1" customWidth="1"/>
    <col min="2620" max="2816" width="9.140625" style="16"/>
    <col min="2817" max="2817" width="21.42578125" style="16" customWidth="1"/>
    <col min="2818" max="2818" width="17.140625" style="16" customWidth="1"/>
    <col min="2819" max="2819" width="6.85546875" style="16" customWidth="1"/>
    <col min="2820" max="2820" width="4.28515625" style="16" customWidth="1"/>
    <col min="2821" max="2828" width="11.140625" style="16" customWidth="1"/>
    <col min="2829" max="2829" width="8.5703125" style="16" customWidth="1"/>
    <col min="2830" max="2875" width="0" style="16" hidden="1" customWidth="1"/>
    <col min="2876" max="3072" width="9.140625" style="16"/>
    <col min="3073" max="3073" width="21.42578125" style="16" customWidth="1"/>
    <col min="3074" max="3074" width="17.140625" style="16" customWidth="1"/>
    <col min="3075" max="3075" width="6.85546875" style="16" customWidth="1"/>
    <col min="3076" max="3076" width="4.28515625" style="16" customWidth="1"/>
    <col min="3077" max="3084" width="11.140625" style="16" customWidth="1"/>
    <col min="3085" max="3085" width="8.5703125" style="16" customWidth="1"/>
    <col min="3086" max="3131" width="0" style="16" hidden="1" customWidth="1"/>
    <col min="3132" max="3328" width="9.140625" style="16"/>
    <col min="3329" max="3329" width="21.42578125" style="16" customWidth="1"/>
    <col min="3330" max="3330" width="17.140625" style="16" customWidth="1"/>
    <col min="3331" max="3331" width="6.85546875" style="16" customWidth="1"/>
    <col min="3332" max="3332" width="4.28515625" style="16" customWidth="1"/>
    <col min="3333" max="3340" width="11.140625" style="16" customWidth="1"/>
    <col min="3341" max="3341" width="8.5703125" style="16" customWidth="1"/>
    <col min="3342" max="3387" width="0" style="16" hidden="1" customWidth="1"/>
    <col min="3388" max="3584" width="9.140625" style="16"/>
    <col min="3585" max="3585" width="21.42578125" style="16" customWidth="1"/>
    <col min="3586" max="3586" width="17.140625" style="16" customWidth="1"/>
    <col min="3587" max="3587" width="6.85546875" style="16" customWidth="1"/>
    <col min="3588" max="3588" width="4.28515625" style="16" customWidth="1"/>
    <col min="3589" max="3596" width="11.140625" style="16" customWidth="1"/>
    <col min="3597" max="3597" width="8.5703125" style="16" customWidth="1"/>
    <col min="3598" max="3643" width="0" style="16" hidden="1" customWidth="1"/>
    <col min="3644" max="3840" width="9.140625" style="16"/>
    <col min="3841" max="3841" width="21.42578125" style="16" customWidth="1"/>
    <col min="3842" max="3842" width="17.140625" style="16" customWidth="1"/>
    <col min="3843" max="3843" width="6.85546875" style="16" customWidth="1"/>
    <col min="3844" max="3844" width="4.28515625" style="16" customWidth="1"/>
    <col min="3845" max="3852" width="11.140625" style="16" customWidth="1"/>
    <col min="3853" max="3853" width="8.5703125" style="16" customWidth="1"/>
    <col min="3854" max="3899" width="0" style="16" hidden="1" customWidth="1"/>
    <col min="3900" max="4096" width="9.140625" style="16"/>
    <col min="4097" max="4097" width="21.42578125" style="16" customWidth="1"/>
    <col min="4098" max="4098" width="17.140625" style="16" customWidth="1"/>
    <col min="4099" max="4099" width="6.85546875" style="16" customWidth="1"/>
    <col min="4100" max="4100" width="4.28515625" style="16" customWidth="1"/>
    <col min="4101" max="4108" width="11.140625" style="16" customWidth="1"/>
    <col min="4109" max="4109" width="8.5703125" style="16" customWidth="1"/>
    <col min="4110" max="4155" width="0" style="16" hidden="1" customWidth="1"/>
    <col min="4156" max="4352" width="9.140625" style="16"/>
    <col min="4353" max="4353" width="21.42578125" style="16" customWidth="1"/>
    <col min="4354" max="4354" width="17.140625" style="16" customWidth="1"/>
    <col min="4355" max="4355" width="6.85546875" style="16" customWidth="1"/>
    <col min="4356" max="4356" width="4.28515625" style="16" customWidth="1"/>
    <col min="4357" max="4364" width="11.140625" style="16" customWidth="1"/>
    <col min="4365" max="4365" width="8.5703125" style="16" customWidth="1"/>
    <col min="4366" max="4411" width="0" style="16" hidden="1" customWidth="1"/>
    <col min="4412" max="4608" width="9.140625" style="16"/>
    <col min="4609" max="4609" width="21.42578125" style="16" customWidth="1"/>
    <col min="4610" max="4610" width="17.140625" style="16" customWidth="1"/>
    <col min="4611" max="4611" width="6.85546875" style="16" customWidth="1"/>
    <col min="4612" max="4612" width="4.28515625" style="16" customWidth="1"/>
    <col min="4613" max="4620" width="11.140625" style="16" customWidth="1"/>
    <col min="4621" max="4621" width="8.5703125" style="16" customWidth="1"/>
    <col min="4622" max="4667" width="0" style="16" hidden="1" customWidth="1"/>
    <col min="4668" max="4864" width="9.140625" style="16"/>
    <col min="4865" max="4865" width="21.42578125" style="16" customWidth="1"/>
    <col min="4866" max="4866" width="17.140625" style="16" customWidth="1"/>
    <col min="4867" max="4867" width="6.85546875" style="16" customWidth="1"/>
    <col min="4868" max="4868" width="4.28515625" style="16" customWidth="1"/>
    <col min="4869" max="4876" width="11.140625" style="16" customWidth="1"/>
    <col min="4877" max="4877" width="8.5703125" style="16" customWidth="1"/>
    <col min="4878" max="4923" width="0" style="16" hidden="1" customWidth="1"/>
    <col min="4924" max="5120" width="9.140625" style="16"/>
    <col min="5121" max="5121" width="21.42578125" style="16" customWidth="1"/>
    <col min="5122" max="5122" width="17.140625" style="16" customWidth="1"/>
    <col min="5123" max="5123" width="6.85546875" style="16" customWidth="1"/>
    <col min="5124" max="5124" width="4.28515625" style="16" customWidth="1"/>
    <col min="5125" max="5132" width="11.140625" style="16" customWidth="1"/>
    <col min="5133" max="5133" width="8.5703125" style="16" customWidth="1"/>
    <col min="5134" max="5179" width="0" style="16" hidden="1" customWidth="1"/>
    <col min="5180" max="5376" width="9.140625" style="16"/>
    <col min="5377" max="5377" width="21.42578125" style="16" customWidth="1"/>
    <col min="5378" max="5378" width="17.140625" style="16" customWidth="1"/>
    <col min="5379" max="5379" width="6.85546875" style="16" customWidth="1"/>
    <col min="5380" max="5380" width="4.28515625" style="16" customWidth="1"/>
    <col min="5381" max="5388" width="11.140625" style="16" customWidth="1"/>
    <col min="5389" max="5389" width="8.5703125" style="16" customWidth="1"/>
    <col min="5390" max="5435" width="0" style="16" hidden="1" customWidth="1"/>
    <col min="5436" max="5632" width="9.140625" style="16"/>
    <col min="5633" max="5633" width="21.42578125" style="16" customWidth="1"/>
    <col min="5634" max="5634" width="17.140625" style="16" customWidth="1"/>
    <col min="5635" max="5635" width="6.85546875" style="16" customWidth="1"/>
    <col min="5636" max="5636" width="4.28515625" style="16" customWidth="1"/>
    <col min="5637" max="5644" width="11.140625" style="16" customWidth="1"/>
    <col min="5645" max="5645" width="8.5703125" style="16" customWidth="1"/>
    <col min="5646" max="5691" width="0" style="16" hidden="1" customWidth="1"/>
    <col min="5692" max="5888" width="9.140625" style="16"/>
    <col min="5889" max="5889" width="21.42578125" style="16" customWidth="1"/>
    <col min="5890" max="5890" width="17.140625" style="16" customWidth="1"/>
    <col min="5891" max="5891" width="6.85546875" style="16" customWidth="1"/>
    <col min="5892" max="5892" width="4.28515625" style="16" customWidth="1"/>
    <col min="5893" max="5900" width="11.140625" style="16" customWidth="1"/>
    <col min="5901" max="5901" width="8.5703125" style="16" customWidth="1"/>
    <col min="5902" max="5947" width="0" style="16" hidden="1" customWidth="1"/>
    <col min="5948" max="6144" width="9.140625" style="16"/>
    <col min="6145" max="6145" width="21.42578125" style="16" customWidth="1"/>
    <col min="6146" max="6146" width="17.140625" style="16" customWidth="1"/>
    <col min="6147" max="6147" width="6.85546875" style="16" customWidth="1"/>
    <col min="6148" max="6148" width="4.28515625" style="16" customWidth="1"/>
    <col min="6149" max="6156" width="11.140625" style="16" customWidth="1"/>
    <col min="6157" max="6157" width="8.5703125" style="16" customWidth="1"/>
    <col min="6158" max="6203" width="0" style="16" hidden="1" customWidth="1"/>
    <col min="6204" max="6400" width="9.140625" style="16"/>
    <col min="6401" max="6401" width="21.42578125" style="16" customWidth="1"/>
    <col min="6402" max="6402" width="17.140625" style="16" customWidth="1"/>
    <col min="6403" max="6403" width="6.85546875" style="16" customWidth="1"/>
    <col min="6404" max="6404" width="4.28515625" style="16" customWidth="1"/>
    <col min="6405" max="6412" width="11.140625" style="16" customWidth="1"/>
    <col min="6413" max="6413" width="8.5703125" style="16" customWidth="1"/>
    <col min="6414" max="6459" width="0" style="16" hidden="1" customWidth="1"/>
    <col min="6460" max="6656" width="9.140625" style="16"/>
    <col min="6657" max="6657" width="21.42578125" style="16" customWidth="1"/>
    <col min="6658" max="6658" width="17.140625" style="16" customWidth="1"/>
    <col min="6659" max="6659" width="6.85546875" style="16" customWidth="1"/>
    <col min="6660" max="6660" width="4.28515625" style="16" customWidth="1"/>
    <col min="6661" max="6668" width="11.140625" style="16" customWidth="1"/>
    <col min="6669" max="6669" width="8.5703125" style="16" customWidth="1"/>
    <col min="6670" max="6715" width="0" style="16" hidden="1" customWidth="1"/>
    <col min="6716" max="6912" width="9.140625" style="16"/>
    <col min="6913" max="6913" width="21.42578125" style="16" customWidth="1"/>
    <col min="6914" max="6914" width="17.140625" style="16" customWidth="1"/>
    <col min="6915" max="6915" width="6.85546875" style="16" customWidth="1"/>
    <col min="6916" max="6916" width="4.28515625" style="16" customWidth="1"/>
    <col min="6917" max="6924" width="11.140625" style="16" customWidth="1"/>
    <col min="6925" max="6925" width="8.5703125" style="16" customWidth="1"/>
    <col min="6926" max="6971" width="0" style="16" hidden="1" customWidth="1"/>
    <col min="6972" max="7168" width="9.140625" style="16"/>
    <col min="7169" max="7169" width="21.42578125" style="16" customWidth="1"/>
    <col min="7170" max="7170" width="17.140625" style="16" customWidth="1"/>
    <col min="7171" max="7171" width="6.85546875" style="16" customWidth="1"/>
    <col min="7172" max="7172" width="4.28515625" style="16" customWidth="1"/>
    <col min="7173" max="7180" width="11.140625" style="16" customWidth="1"/>
    <col min="7181" max="7181" width="8.5703125" style="16" customWidth="1"/>
    <col min="7182" max="7227" width="0" style="16" hidden="1" customWidth="1"/>
    <col min="7228" max="7424" width="9.140625" style="16"/>
    <col min="7425" max="7425" width="21.42578125" style="16" customWidth="1"/>
    <col min="7426" max="7426" width="17.140625" style="16" customWidth="1"/>
    <col min="7427" max="7427" width="6.85546875" style="16" customWidth="1"/>
    <col min="7428" max="7428" width="4.28515625" style="16" customWidth="1"/>
    <col min="7429" max="7436" width="11.140625" style="16" customWidth="1"/>
    <col min="7437" max="7437" width="8.5703125" style="16" customWidth="1"/>
    <col min="7438" max="7483" width="0" style="16" hidden="1" customWidth="1"/>
    <col min="7484" max="7680" width="9.140625" style="16"/>
    <col min="7681" max="7681" width="21.42578125" style="16" customWidth="1"/>
    <col min="7682" max="7682" width="17.140625" style="16" customWidth="1"/>
    <col min="7683" max="7683" width="6.85546875" style="16" customWidth="1"/>
    <col min="7684" max="7684" width="4.28515625" style="16" customWidth="1"/>
    <col min="7685" max="7692" width="11.140625" style="16" customWidth="1"/>
    <col min="7693" max="7693" width="8.5703125" style="16" customWidth="1"/>
    <col min="7694" max="7739" width="0" style="16" hidden="1" customWidth="1"/>
    <col min="7740" max="7936" width="9.140625" style="16"/>
    <col min="7937" max="7937" width="21.42578125" style="16" customWidth="1"/>
    <col min="7938" max="7938" width="17.140625" style="16" customWidth="1"/>
    <col min="7939" max="7939" width="6.85546875" style="16" customWidth="1"/>
    <col min="7940" max="7940" width="4.28515625" style="16" customWidth="1"/>
    <col min="7941" max="7948" width="11.140625" style="16" customWidth="1"/>
    <col min="7949" max="7949" width="8.5703125" style="16" customWidth="1"/>
    <col min="7950" max="7995" width="0" style="16" hidden="1" customWidth="1"/>
    <col min="7996" max="8192" width="9.140625" style="16"/>
    <col min="8193" max="8193" width="21.42578125" style="16" customWidth="1"/>
    <col min="8194" max="8194" width="17.140625" style="16" customWidth="1"/>
    <col min="8195" max="8195" width="6.85546875" style="16" customWidth="1"/>
    <col min="8196" max="8196" width="4.28515625" style="16" customWidth="1"/>
    <col min="8197" max="8204" width="11.140625" style="16" customWidth="1"/>
    <col min="8205" max="8205" width="8.5703125" style="16" customWidth="1"/>
    <col min="8206" max="8251" width="0" style="16" hidden="1" customWidth="1"/>
    <col min="8252" max="8448" width="9.140625" style="16"/>
    <col min="8449" max="8449" width="21.42578125" style="16" customWidth="1"/>
    <col min="8450" max="8450" width="17.140625" style="16" customWidth="1"/>
    <col min="8451" max="8451" width="6.85546875" style="16" customWidth="1"/>
    <col min="8452" max="8452" width="4.28515625" style="16" customWidth="1"/>
    <col min="8453" max="8460" width="11.140625" style="16" customWidth="1"/>
    <col min="8461" max="8461" width="8.5703125" style="16" customWidth="1"/>
    <col min="8462" max="8507" width="0" style="16" hidden="1" customWidth="1"/>
    <col min="8508" max="8704" width="9.140625" style="16"/>
    <col min="8705" max="8705" width="21.42578125" style="16" customWidth="1"/>
    <col min="8706" max="8706" width="17.140625" style="16" customWidth="1"/>
    <col min="8707" max="8707" width="6.85546875" style="16" customWidth="1"/>
    <col min="8708" max="8708" width="4.28515625" style="16" customWidth="1"/>
    <col min="8709" max="8716" width="11.140625" style="16" customWidth="1"/>
    <col min="8717" max="8717" width="8.5703125" style="16" customWidth="1"/>
    <col min="8718" max="8763" width="0" style="16" hidden="1" customWidth="1"/>
    <col min="8764" max="8960" width="9.140625" style="16"/>
    <col min="8961" max="8961" width="21.42578125" style="16" customWidth="1"/>
    <col min="8962" max="8962" width="17.140625" style="16" customWidth="1"/>
    <col min="8963" max="8963" width="6.85546875" style="16" customWidth="1"/>
    <col min="8964" max="8964" width="4.28515625" style="16" customWidth="1"/>
    <col min="8965" max="8972" width="11.140625" style="16" customWidth="1"/>
    <col min="8973" max="8973" width="8.5703125" style="16" customWidth="1"/>
    <col min="8974" max="9019" width="0" style="16" hidden="1" customWidth="1"/>
    <col min="9020" max="9216" width="9.140625" style="16"/>
    <col min="9217" max="9217" width="21.42578125" style="16" customWidth="1"/>
    <col min="9218" max="9218" width="17.140625" style="16" customWidth="1"/>
    <col min="9219" max="9219" width="6.85546875" style="16" customWidth="1"/>
    <col min="9220" max="9220" width="4.28515625" style="16" customWidth="1"/>
    <col min="9221" max="9228" width="11.140625" style="16" customWidth="1"/>
    <col min="9229" max="9229" width="8.5703125" style="16" customWidth="1"/>
    <col min="9230" max="9275" width="0" style="16" hidden="1" customWidth="1"/>
    <col min="9276" max="9472" width="9.140625" style="16"/>
    <col min="9473" max="9473" width="21.42578125" style="16" customWidth="1"/>
    <col min="9474" max="9474" width="17.140625" style="16" customWidth="1"/>
    <col min="9475" max="9475" width="6.85546875" style="16" customWidth="1"/>
    <col min="9476" max="9476" width="4.28515625" style="16" customWidth="1"/>
    <col min="9477" max="9484" width="11.140625" style="16" customWidth="1"/>
    <col min="9485" max="9485" width="8.5703125" style="16" customWidth="1"/>
    <col min="9486" max="9531" width="0" style="16" hidden="1" customWidth="1"/>
    <col min="9532" max="9728" width="9.140625" style="16"/>
    <col min="9729" max="9729" width="21.42578125" style="16" customWidth="1"/>
    <col min="9730" max="9730" width="17.140625" style="16" customWidth="1"/>
    <col min="9731" max="9731" width="6.85546875" style="16" customWidth="1"/>
    <col min="9732" max="9732" width="4.28515625" style="16" customWidth="1"/>
    <col min="9733" max="9740" width="11.140625" style="16" customWidth="1"/>
    <col min="9741" max="9741" width="8.5703125" style="16" customWidth="1"/>
    <col min="9742" max="9787" width="0" style="16" hidden="1" customWidth="1"/>
    <col min="9788" max="9984" width="9.140625" style="16"/>
    <col min="9985" max="9985" width="21.42578125" style="16" customWidth="1"/>
    <col min="9986" max="9986" width="17.140625" style="16" customWidth="1"/>
    <col min="9987" max="9987" width="6.85546875" style="16" customWidth="1"/>
    <col min="9988" max="9988" width="4.28515625" style="16" customWidth="1"/>
    <col min="9989" max="9996" width="11.140625" style="16" customWidth="1"/>
    <col min="9997" max="9997" width="8.5703125" style="16" customWidth="1"/>
    <col min="9998" max="10043" width="0" style="16" hidden="1" customWidth="1"/>
    <col min="10044" max="10240" width="9.140625" style="16"/>
    <col min="10241" max="10241" width="21.42578125" style="16" customWidth="1"/>
    <col min="10242" max="10242" width="17.140625" style="16" customWidth="1"/>
    <col min="10243" max="10243" width="6.85546875" style="16" customWidth="1"/>
    <col min="10244" max="10244" width="4.28515625" style="16" customWidth="1"/>
    <col min="10245" max="10252" width="11.140625" style="16" customWidth="1"/>
    <col min="10253" max="10253" width="8.5703125" style="16" customWidth="1"/>
    <col min="10254" max="10299" width="0" style="16" hidden="1" customWidth="1"/>
    <col min="10300" max="10496" width="9.140625" style="16"/>
    <col min="10497" max="10497" width="21.42578125" style="16" customWidth="1"/>
    <col min="10498" max="10498" width="17.140625" style="16" customWidth="1"/>
    <col min="10499" max="10499" width="6.85546875" style="16" customWidth="1"/>
    <col min="10500" max="10500" width="4.28515625" style="16" customWidth="1"/>
    <col min="10501" max="10508" width="11.140625" style="16" customWidth="1"/>
    <col min="10509" max="10509" width="8.5703125" style="16" customWidth="1"/>
    <col min="10510" max="10555" width="0" style="16" hidden="1" customWidth="1"/>
    <col min="10556" max="10752" width="9.140625" style="16"/>
    <col min="10753" max="10753" width="21.42578125" style="16" customWidth="1"/>
    <col min="10754" max="10754" width="17.140625" style="16" customWidth="1"/>
    <col min="10755" max="10755" width="6.85546875" style="16" customWidth="1"/>
    <col min="10756" max="10756" width="4.28515625" style="16" customWidth="1"/>
    <col min="10757" max="10764" width="11.140625" style="16" customWidth="1"/>
    <col min="10765" max="10765" width="8.5703125" style="16" customWidth="1"/>
    <col min="10766" max="10811" width="0" style="16" hidden="1" customWidth="1"/>
    <col min="10812" max="11008" width="9.140625" style="16"/>
    <col min="11009" max="11009" width="21.42578125" style="16" customWidth="1"/>
    <col min="11010" max="11010" width="17.140625" style="16" customWidth="1"/>
    <col min="11011" max="11011" width="6.85546875" style="16" customWidth="1"/>
    <col min="11012" max="11012" width="4.28515625" style="16" customWidth="1"/>
    <col min="11013" max="11020" width="11.140625" style="16" customWidth="1"/>
    <col min="11021" max="11021" width="8.5703125" style="16" customWidth="1"/>
    <col min="11022" max="11067" width="0" style="16" hidden="1" customWidth="1"/>
    <col min="11068" max="11264" width="9.140625" style="16"/>
    <col min="11265" max="11265" width="21.42578125" style="16" customWidth="1"/>
    <col min="11266" max="11266" width="17.140625" style="16" customWidth="1"/>
    <col min="11267" max="11267" width="6.85546875" style="16" customWidth="1"/>
    <col min="11268" max="11268" width="4.28515625" style="16" customWidth="1"/>
    <col min="11269" max="11276" width="11.140625" style="16" customWidth="1"/>
    <col min="11277" max="11277" width="8.5703125" style="16" customWidth="1"/>
    <col min="11278" max="11323" width="0" style="16" hidden="1" customWidth="1"/>
    <col min="11324" max="11520" width="9.140625" style="16"/>
    <col min="11521" max="11521" width="21.42578125" style="16" customWidth="1"/>
    <col min="11522" max="11522" width="17.140625" style="16" customWidth="1"/>
    <col min="11523" max="11523" width="6.85546875" style="16" customWidth="1"/>
    <col min="11524" max="11524" width="4.28515625" style="16" customWidth="1"/>
    <col min="11525" max="11532" width="11.140625" style="16" customWidth="1"/>
    <col min="11533" max="11533" width="8.5703125" style="16" customWidth="1"/>
    <col min="11534" max="11579" width="0" style="16" hidden="1" customWidth="1"/>
    <col min="11580" max="11776" width="9.140625" style="16"/>
    <col min="11777" max="11777" width="21.42578125" style="16" customWidth="1"/>
    <col min="11778" max="11778" width="17.140625" style="16" customWidth="1"/>
    <col min="11779" max="11779" width="6.85546875" style="16" customWidth="1"/>
    <col min="11780" max="11780" width="4.28515625" style="16" customWidth="1"/>
    <col min="11781" max="11788" width="11.140625" style="16" customWidth="1"/>
    <col min="11789" max="11789" width="8.5703125" style="16" customWidth="1"/>
    <col min="11790" max="11835" width="0" style="16" hidden="1" customWidth="1"/>
    <col min="11836" max="12032" width="9.140625" style="16"/>
    <col min="12033" max="12033" width="21.42578125" style="16" customWidth="1"/>
    <col min="12034" max="12034" width="17.140625" style="16" customWidth="1"/>
    <col min="12035" max="12035" width="6.85546875" style="16" customWidth="1"/>
    <col min="12036" max="12036" width="4.28515625" style="16" customWidth="1"/>
    <col min="12037" max="12044" width="11.140625" style="16" customWidth="1"/>
    <col min="12045" max="12045" width="8.5703125" style="16" customWidth="1"/>
    <col min="12046" max="12091" width="0" style="16" hidden="1" customWidth="1"/>
    <col min="12092" max="12288" width="9.140625" style="16"/>
    <col min="12289" max="12289" width="21.42578125" style="16" customWidth="1"/>
    <col min="12290" max="12290" width="17.140625" style="16" customWidth="1"/>
    <col min="12291" max="12291" width="6.85546875" style="16" customWidth="1"/>
    <col min="12292" max="12292" width="4.28515625" style="16" customWidth="1"/>
    <col min="12293" max="12300" width="11.140625" style="16" customWidth="1"/>
    <col min="12301" max="12301" width="8.5703125" style="16" customWidth="1"/>
    <col min="12302" max="12347" width="0" style="16" hidden="1" customWidth="1"/>
    <col min="12348" max="12544" width="9.140625" style="16"/>
    <col min="12545" max="12545" width="21.42578125" style="16" customWidth="1"/>
    <col min="12546" max="12546" width="17.140625" style="16" customWidth="1"/>
    <col min="12547" max="12547" width="6.85546875" style="16" customWidth="1"/>
    <col min="12548" max="12548" width="4.28515625" style="16" customWidth="1"/>
    <col min="12549" max="12556" width="11.140625" style="16" customWidth="1"/>
    <col min="12557" max="12557" width="8.5703125" style="16" customWidth="1"/>
    <col min="12558" max="12603" width="0" style="16" hidden="1" customWidth="1"/>
    <col min="12604" max="12800" width="9.140625" style="16"/>
    <col min="12801" max="12801" width="21.42578125" style="16" customWidth="1"/>
    <col min="12802" max="12802" width="17.140625" style="16" customWidth="1"/>
    <col min="12803" max="12803" width="6.85546875" style="16" customWidth="1"/>
    <col min="12804" max="12804" width="4.28515625" style="16" customWidth="1"/>
    <col min="12805" max="12812" width="11.140625" style="16" customWidth="1"/>
    <col min="12813" max="12813" width="8.5703125" style="16" customWidth="1"/>
    <col min="12814" max="12859" width="0" style="16" hidden="1" customWidth="1"/>
    <col min="12860" max="13056" width="9.140625" style="16"/>
    <col min="13057" max="13057" width="21.42578125" style="16" customWidth="1"/>
    <col min="13058" max="13058" width="17.140625" style="16" customWidth="1"/>
    <col min="13059" max="13059" width="6.85546875" style="16" customWidth="1"/>
    <col min="13060" max="13060" width="4.28515625" style="16" customWidth="1"/>
    <col min="13061" max="13068" width="11.140625" style="16" customWidth="1"/>
    <col min="13069" max="13069" width="8.5703125" style="16" customWidth="1"/>
    <col min="13070" max="13115" width="0" style="16" hidden="1" customWidth="1"/>
    <col min="13116" max="13312" width="9.140625" style="16"/>
    <col min="13313" max="13313" width="21.42578125" style="16" customWidth="1"/>
    <col min="13314" max="13314" width="17.140625" style="16" customWidth="1"/>
    <col min="13315" max="13315" width="6.85546875" style="16" customWidth="1"/>
    <col min="13316" max="13316" width="4.28515625" style="16" customWidth="1"/>
    <col min="13317" max="13324" width="11.140625" style="16" customWidth="1"/>
    <col min="13325" max="13325" width="8.5703125" style="16" customWidth="1"/>
    <col min="13326" max="13371" width="0" style="16" hidden="1" customWidth="1"/>
    <col min="13372" max="13568" width="9.140625" style="16"/>
    <col min="13569" max="13569" width="21.42578125" style="16" customWidth="1"/>
    <col min="13570" max="13570" width="17.140625" style="16" customWidth="1"/>
    <col min="13571" max="13571" width="6.85546875" style="16" customWidth="1"/>
    <col min="13572" max="13572" width="4.28515625" style="16" customWidth="1"/>
    <col min="13573" max="13580" width="11.140625" style="16" customWidth="1"/>
    <col min="13581" max="13581" width="8.5703125" style="16" customWidth="1"/>
    <col min="13582" max="13627" width="0" style="16" hidden="1" customWidth="1"/>
    <col min="13628" max="13824" width="9.140625" style="16"/>
    <col min="13825" max="13825" width="21.42578125" style="16" customWidth="1"/>
    <col min="13826" max="13826" width="17.140625" style="16" customWidth="1"/>
    <col min="13827" max="13827" width="6.85546875" style="16" customWidth="1"/>
    <col min="13828" max="13828" width="4.28515625" style="16" customWidth="1"/>
    <col min="13829" max="13836" width="11.140625" style="16" customWidth="1"/>
    <col min="13837" max="13837" width="8.5703125" style="16" customWidth="1"/>
    <col min="13838" max="13883" width="0" style="16" hidden="1" customWidth="1"/>
    <col min="13884" max="14080" width="9.140625" style="16"/>
    <col min="14081" max="14081" width="21.42578125" style="16" customWidth="1"/>
    <col min="14082" max="14082" width="17.140625" style="16" customWidth="1"/>
    <col min="14083" max="14083" width="6.85546875" style="16" customWidth="1"/>
    <col min="14084" max="14084" width="4.28515625" style="16" customWidth="1"/>
    <col min="14085" max="14092" width="11.140625" style="16" customWidth="1"/>
    <col min="14093" max="14093" width="8.5703125" style="16" customWidth="1"/>
    <col min="14094" max="14139" width="0" style="16" hidden="1" customWidth="1"/>
    <col min="14140" max="14336" width="9.140625" style="16"/>
    <col min="14337" max="14337" width="21.42578125" style="16" customWidth="1"/>
    <col min="14338" max="14338" width="17.140625" style="16" customWidth="1"/>
    <col min="14339" max="14339" width="6.85546875" style="16" customWidth="1"/>
    <col min="14340" max="14340" width="4.28515625" style="16" customWidth="1"/>
    <col min="14341" max="14348" width="11.140625" style="16" customWidth="1"/>
    <col min="14349" max="14349" width="8.5703125" style="16" customWidth="1"/>
    <col min="14350" max="14395" width="0" style="16" hidden="1" customWidth="1"/>
    <col min="14396" max="14592" width="9.140625" style="16"/>
    <col min="14593" max="14593" width="21.42578125" style="16" customWidth="1"/>
    <col min="14594" max="14594" width="17.140625" style="16" customWidth="1"/>
    <col min="14595" max="14595" width="6.85546875" style="16" customWidth="1"/>
    <col min="14596" max="14596" width="4.28515625" style="16" customWidth="1"/>
    <col min="14597" max="14604" width="11.140625" style="16" customWidth="1"/>
    <col min="14605" max="14605" width="8.5703125" style="16" customWidth="1"/>
    <col min="14606" max="14651" width="0" style="16" hidden="1" customWidth="1"/>
    <col min="14652" max="14848" width="9.140625" style="16"/>
    <col min="14849" max="14849" width="21.42578125" style="16" customWidth="1"/>
    <col min="14850" max="14850" width="17.140625" style="16" customWidth="1"/>
    <col min="14851" max="14851" width="6.85546875" style="16" customWidth="1"/>
    <col min="14852" max="14852" width="4.28515625" style="16" customWidth="1"/>
    <col min="14853" max="14860" width="11.140625" style="16" customWidth="1"/>
    <col min="14861" max="14861" width="8.5703125" style="16" customWidth="1"/>
    <col min="14862" max="14907" width="0" style="16" hidden="1" customWidth="1"/>
    <col min="14908" max="15104" width="9.140625" style="16"/>
    <col min="15105" max="15105" width="21.42578125" style="16" customWidth="1"/>
    <col min="15106" max="15106" width="17.140625" style="16" customWidth="1"/>
    <col min="15107" max="15107" width="6.85546875" style="16" customWidth="1"/>
    <col min="15108" max="15108" width="4.28515625" style="16" customWidth="1"/>
    <col min="15109" max="15116" width="11.140625" style="16" customWidth="1"/>
    <col min="15117" max="15117" width="8.5703125" style="16" customWidth="1"/>
    <col min="15118" max="15163" width="0" style="16" hidden="1" customWidth="1"/>
    <col min="15164" max="15360" width="9.140625" style="16"/>
    <col min="15361" max="15361" width="21.42578125" style="16" customWidth="1"/>
    <col min="15362" max="15362" width="17.140625" style="16" customWidth="1"/>
    <col min="15363" max="15363" width="6.85546875" style="16" customWidth="1"/>
    <col min="15364" max="15364" width="4.28515625" style="16" customWidth="1"/>
    <col min="15365" max="15372" width="11.140625" style="16" customWidth="1"/>
    <col min="15373" max="15373" width="8.5703125" style="16" customWidth="1"/>
    <col min="15374" max="15419" width="0" style="16" hidden="1" customWidth="1"/>
    <col min="15420" max="15616" width="9.140625" style="16"/>
    <col min="15617" max="15617" width="21.42578125" style="16" customWidth="1"/>
    <col min="15618" max="15618" width="17.140625" style="16" customWidth="1"/>
    <col min="15619" max="15619" width="6.85546875" style="16" customWidth="1"/>
    <col min="15620" max="15620" width="4.28515625" style="16" customWidth="1"/>
    <col min="15621" max="15628" width="11.140625" style="16" customWidth="1"/>
    <col min="15629" max="15629" width="8.5703125" style="16" customWidth="1"/>
    <col min="15630" max="15675" width="0" style="16" hidden="1" customWidth="1"/>
    <col min="15676" max="15872" width="9.140625" style="16"/>
    <col min="15873" max="15873" width="21.42578125" style="16" customWidth="1"/>
    <col min="15874" max="15874" width="17.140625" style="16" customWidth="1"/>
    <col min="15875" max="15875" width="6.85546875" style="16" customWidth="1"/>
    <col min="15876" max="15876" width="4.28515625" style="16" customWidth="1"/>
    <col min="15877" max="15884" width="11.140625" style="16" customWidth="1"/>
    <col min="15885" max="15885" width="8.5703125" style="16" customWidth="1"/>
    <col min="15886" max="15931" width="0" style="16" hidden="1" customWidth="1"/>
    <col min="15932" max="16128" width="9.140625" style="16"/>
    <col min="16129" max="16129" width="21.42578125" style="16" customWidth="1"/>
    <col min="16130" max="16130" width="17.140625" style="16" customWidth="1"/>
    <col min="16131" max="16131" width="6.85546875" style="16" customWidth="1"/>
    <col min="16132" max="16132" width="4.28515625" style="16" customWidth="1"/>
    <col min="16133" max="16140" width="11.140625" style="16" customWidth="1"/>
    <col min="16141" max="16141" width="8.5703125" style="16" customWidth="1"/>
    <col min="16142" max="16187" width="0" style="16" hidden="1" customWidth="1"/>
    <col min="16188" max="16384" width="9.140625" style="16"/>
  </cols>
  <sheetData>
    <row r="1" spans="1:61" ht="18.399999999999999" customHeight="1" thickBot="1">
      <c r="A1" s="16" t="s">
        <v>71</v>
      </c>
    </row>
    <row r="2" spans="1:61" ht="18.399999999999999" customHeight="1">
      <c r="A2" s="33" t="s">
        <v>70</v>
      </c>
      <c r="B2" s="30" t="s">
        <v>69</v>
      </c>
      <c r="C2" s="30" t="s">
        <v>68</v>
      </c>
      <c r="D2" s="30" t="s">
        <v>67</v>
      </c>
      <c r="E2" s="30" t="s">
        <v>66</v>
      </c>
      <c r="F2" s="30" t="s">
        <v>1</v>
      </c>
      <c r="G2" s="30" t="s">
        <v>65</v>
      </c>
      <c r="H2" s="30" t="s">
        <v>1</v>
      </c>
      <c r="I2" s="30" t="s">
        <v>64</v>
      </c>
      <c r="J2" s="30" t="s">
        <v>1</v>
      </c>
      <c r="K2" s="30" t="s">
        <v>63</v>
      </c>
      <c r="L2" s="30" t="s">
        <v>1</v>
      </c>
      <c r="M2" s="31" t="s">
        <v>62</v>
      </c>
    </row>
    <row r="3" spans="1:61" ht="18.399999999999999" customHeight="1" thickBot="1">
      <c r="A3" s="34" t="s">
        <v>1</v>
      </c>
      <c r="B3" s="35" t="s">
        <v>1</v>
      </c>
      <c r="C3" s="35" t="s">
        <v>1</v>
      </c>
      <c r="D3" s="35" t="s">
        <v>1</v>
      </c>
      <c r="E3" s="15" t="s">
        <v>61</v>
      </c>
      <c r="F3" s="15" t="s">
        <v>60</v>
      </c>
      <c r="G3" s="15" t="s">
        <v>61</v>
      </c>
      <c r="H3" s="15" t="s">
        <v>60</v>
      </c>
      <c r="I3" s="15" t="s">
        <v>61</v>
      </c>
      <c r="J3" s="15" t="s">
        <v>60</v>
      </c>
      <c r="K3" s="15" t="s">
        <v>61</v>
      </c>
      <c r="L3" s="15" t="s">
        <v>60</v>
      </c>
      <c r="M3" s="32" t="s">
        <v>1</v>
      </c>
      <c r="S3" s="1" t="s">
        <v>95</v>
      </c>
      <c r="T3" s="1" t="s">
        <v>94</v>
      </c>
      <c r="U3" s="1" t="s">
        <v>93</v>
      </c>
      <c r="V3" s="1" t="s">
        <v>92</v>
      </c>
      <c r="W3" s="1" t="s">
        <v>91</v>
      </c>
      <c r="X3" s="1" t="s">
        <v>90</v>
      </c>
      <c r="Y3" s="1" t="s">
        <v>89</v>
      </c>
    </row>
    <row r="4" spans="1:61" ht="18.399999999999999" customHeight="1">
      <c r="A4" s="2" t="s">
        <v>490</v>
      </c>
      <c r="B4" s="3" t="s">
        <v>1</v>
      </c>
      <c r="C4" s="3">
        <v>1</v>
      </c>
      <c r="D4" s="3" t="s">
        <v>79</v>
      </c>
      <c r="F4" s="4"/>
      <c r="H4" s="4"/>
      <c r="J4" s="4"/>
      <c r="L4" s="4"/>
      <c r="M4" s="5"/>
      <c r="N4" s="16" t="s">
        <v>1</v>
      </c>
      <c r="O4" s="16" t="s">
        <v>169</v>
      </c>
    </row>
    <row r="5" spans="1:61" ht="18.399999999999999" customHeight="1">
      <c r="A5" s="2" t="s">
        <v>170</v>
      </c>
      <c r="B5" s="3" t="s">
        <v>1</v>
      </c>
      <c r="C5" s="3">
        <v>1</v>
      </c>
      <c r="D5" s="3" t="s">
        <v>79</v>
      </c>
      <c r="E5" s="4"/>
      <c r="F5" s="4"/>
      <c r="G5" s="4"/>
      <c r="H5" s="19"/>
      <c r="I5" s="19"/>
      <c r="J5" s="4"/>
      <c r="K5" s="4"/>
      <c r="L5" s="4"/>
      <c r="M5" s="5"/>
      <c r="N5" s="16" t="s">
        <v>1</v>
      </c>
      <c r="P5" s="16" t="s">
        <v>41</v>
      </c>
      <c r="Q5" s="16" t="s">
        <v>1</v>
      </c>
      <c r="R5" s="16" t="s">
        <v>171</v>
      </c>
      <c r="BI5" s="6" t="str">
        <f>HYPERLINK("#내역서!A14","A001 →")</f>
        <v>A001 →</v>
      </c>
    </row>
    <row r="6" spans="1:61" ht="18.399999999999999" customHeight="1">
      <c r="A6" s="2" t="s">
        <v>172</v>
      </c>
      <c r="B6" s="3" t="s">
        <v>1</v>
      </c>
      <c r="C6" s="3">
        <v>1</v>
      </c>
      <c r="D6" s="3" t="s">
        <v>79</v>
      </c>
      <c r="E6" s="4"/>
      <c r="F6" s="4"/>
      <c r="G6" s="4"/>
      <c r="H6" s="19"/>
      <c r="I6" s="19"/>
      <c r="J6" s="4"/>
      <c r="K6" s="4"/>
      <c r="L6" s="4"/>
      <c r="M6" s="5"/>
      <c r="N6" s="16" t="s">
        <v>1</v>
      </c>
      <c r="P6" s="16" t="s">
        <v>40</v>
      </c>
      <c r="Q6" s="16" t="s">
        <v>1</v>
      </c>
      <c r="R6" s="16" t="s">
        <v>173</v>
      </c>
      <c r="BI6" s="6" t="str">
        <f>HYPERLINK("#내역서!A40","A002 →")</f>
        <v>A002 →</v>
      </c>
    </row>
    <row r="7" spans="1:61" ht="18.399999999999999" customHeight="1">
      <c r="A7" s="2" t="s">
        <v>174</v>
      </c>
      <c r="B7" s="3" t="s">
        <v>1</v>
      </c>
      <c r="C7" s="3">
        <v>1</v>
      </c>
      <c r="D7" s="3" t="s">
        <v>79</v>
      </c>
      <c r="E7" s="4"/>
      <c r="F7" s="4"/>
      <c r="G7" s="4"/>
      <c r="H7" s="19"/>
      <c r="I7" s="19"/>
      <c r="J7" s="4"/>
      <c r="K7" s="4"/>
      <c r="L7" s="4"/>
      <c r="M7" s="5"/>
      <c r="N7" s="16" t="s">
        <v>1</v>
      </c>
      <c r="P7" s="16" t="s">
        <v>175</v>
      </c>
      <c r="Q7" s="16" t="s">
        <v>1</v>
      </c>
      <c r="R7" s="16" t="s">
        <v>176</v>
      </c>
      <c r="BI7" s="6" t="str">
        <f>HYPERLINK("#내역서!A71","A003 →")</f>
        <v>A003 →</v>
      </c>
    </row>
    <row r="8" spans="1:61" ht="18.399999999999999" customHeight="1">
      <c r="A8" s="2" t="s">
        <v>177</v>
      </c>
      <c r="B8" s="3" t="s">
        <v>1</v>
      </c>
      <c r="C8" s="3">
        <v>1</v>
      </c>
      <c r="D8" s="3" t="s">
        <v>79</v>
      </c>
      <c r="E8" s="4"/>
      <c r="F8" s="4"/>
      <c r="G8" s="4"/>
      <c r="H8" s="19"/>
      <c r="I8" s="19"/>
      <c r="J8" s="4"/>
      <c r="K8" s="4"/>
      <c r="L8" s="4"/>
      <c r="M8" s="5"/>
      <c r="N8" s="16" t="s">
        <v>1</v>
      </c>
      <c r="P8" s="16" t="s">
        <v>39</v>
      </c>
      <c r="Q8" s="16" t="s">
        <v>1</v>
      </c>
      <c r="R8" s="16" t="s">
        <v>178</v>
      </c>
      <c r="BI8" s="6" t="str">
        <f>HYPERLINK("#내역서!A80","A004 →")</f>
        <v>A004 →</v>
      </c>
    </row>
    <row r="9" spans="1:61" ht="18.399999999999999" customHeight="1">
      <c r="A9" s="2" t="s">
        <v>179</v>
      </c>
      <c r="B9" s="3" t="s">
        <v>1</v>
      </c>
      <c r="C9" s="3">
        <v>1</v>
      </c>
      <c r="D9" s="3" t="s">
        <v>79</v>
      </c>
      <c r="E9" s="4"/>
      <c r="F9" s="4"/>
      <c r="G9" s="4"/>
      <c r="H9" s="19"/>
      <c r="I9" s="19"/>
      <c r="J9" s="4"/>
      <c r="K9" s="4"/>
      <c r="L9" s="4"/>
      <c r="M9" s="5"/>
      <c r="N9" s="16" t="s">
        <v>1</v>
      </c>
      <c r="P9" s="16" t="s">
        <v>37</v>
      </c>
      <c r="Q9" s="16" t="s">
        <v>1</v>
      </c>
      <c r="R9" s="16" t="s">
        <v>180</v>
      </c>
      <c r="BI9" s="6" t="str">
        <f>HYPERLINK("#내역서!A109","A005 →")</f>
        <v>A005 →</v>
      </c>
    </row>
    <row r="10" spans="1:61" ht="18.399999999999999" customHeight="1">
      <c r="A10" s="2" t="s">
        <v>124</v>
      </c>
      <c r="B10" s="3" t="s">
        <v>1</v>
      </c>
      <c r="C10" s="3">
        <v>1</v>
      </c>
      <c r="D10" s="3" t="s">
        <v>79</v>
      </c>
      <c r="E10" s="4"/>
      <c r="F10" s="4"/>
      <c r="G10" s="4"/>
      <c r="H10" s="19"/>
      <c r="I10" s="19"/>
      <c r="J10" s="4"/>
      <c r="K10" s="4"/>
      <c r="L10" s="4"/>
      <c r="M10" s="5"/>
      <c r="N10" s="16" t="s">
        <v>1</v>
      </c>
      <c r="P10" s="16" t="s">
        <v>36</v>
      </c>
      <c r="Q10" s="16" t="s">
        <v>1</v>
      </c>
      <c r="R10" s="16" t="s">
        <v>181</v>
      </c>
      <c r="BI10" s="6" t="str">
        <f>HYPERLINK("#내역서!A142","A006 →")</f>
        <v>A006 →</v>
      </c>
    </row>
    <row r="11" spans="1:61" ht="18.399999999999999" customHeight="1">
      <c r="A11" s="2" t="s">
        <v>182</v>
      </c>
      <c r="B11" s="3" t="s">
        <v>1</v>
      </c>
      <c r="C11" s="3">
        <v>1</v>
      </c>
      <c r="D11" s="3" t="s">
        <v>79</v>
      </c>
      <c r="E11" s="4"/>
      <c r="F11" s="4"/>
      <c r="G11" s="4"/>
      <c r="H11" s="19"/>
      <c r="I11" s="19"/>
      <c r="J11" s="4"/>
      <c r="K11" s="4"/>
      <c r="L11" s="4"/>
      <c r="M11" s="5"/>
      <c r="N11" s="16" t="s">
        <v>1</v>
      </c>
      <c r="P11" s="16" t="s">
        <v>35</v>
      </c>
      <c r="Q11" s="16" t="s">
        <v>1</v>
      </c>
      <c r="R11" s="16" t="s">
        <v>183</v>
      </c>
      <c r="BI11" s="6" t="str">
        <f>HYPERLINK("#내역서!A160","B001 →")</f>
        <v>B001 →</v>
      </c>
    </row>
    <row r="12" spans="1:61" ht="18.399999999999999" customHeight="1">
      <c r="A12" s="2" t="s">
        <v>81</v>
      </c>
      <c r="B12" s="3" t="s">
        <v>1</v>
      </c>
      <c r="C12" s="3"/>
      <c r="D12" s="3" t="s">
        <v>1</v>
      </c>
      <c r="E12" s="4"/>
      <c r="F12" s="4"/>
      <c r="G12" s="1"/>
      <c r="H12" s="19"/>
      <c r="I12" s="20"/>
      <c r="J12" s="4"/>
      <c r="K12" s="1"/>
      <c r="L12" s="4"/>
      <c r="M12" s="5"/>
      <c r="N12" s="16" t="s">
        <v>1</v>
      </c>
      <c r="P12" s="16" t="s">
        <v>34</v>
      </c>
      <c r="Q12" s="16" t="s">
        <v>2</v>
      </c>
      <c r="R12" s="16" t="s">
        <v>1</v>
      </c>
    </row>
    <row r="13" spans="1:61" ht="18.399999999999999" customHeight="1">
      <c r="A13" s="7"/>
      <c r="B13" s="1"/>
      <c r="C13" s="1"/>
      <c r="D13" s="1"/>
      <c r="E13" s="1"/>
      <c r="F13" s="1"/>
      <c r="G13" s="1"/>
      <c r="H13" s="20"/>
      <c r="I13" s="20"/>
      <c r="J13" s="1"/>
      <c r="K13" s="1"/>
      <c r="L13" s="1"/>
      <c r="M13" s="8"/>
    </row>
    <row r="14" spans="1:61" ht="18.399999999999999" customHeight="1">
      <c r="A14" s="2" t="s">
        <v>184</v>
      </c>
      <c r="B14" s="3" t="s">
        <v>1</v>
      </c>
      <c r="C14" s="3">
        <v>1</v>
      </c>
      <c r="D14" s="3" t="s">
        <v>79</v>
      </c>
      <c r="F14" s="4"/>
      <c r="H14" s="19"/>
      <c r="I14" s="22"/>
      <c r="J14" s="4"/>
      <c r="L14" s="4"/>
      <c r="M14" s="5"/>
      <c r="N14" s="16" t="s">
        <v>1</v>
      </c>
      <c r="O14" s="16" t="s">
        <v>171</v>
      </c>
    </row>
    <row r="15" spans="1:61" ht="18.399999999999999" customHeight="1">
      <c r="A15" s="2" t="s">
        <v>185</v>
      </c>
      <c r="B15" s="3" t="s">
        <v>1</v>
      </c>
      <c r="C15" s="3"/>
      <c r="D15" s="3" t="s">
        <v>1</v>
      </c>
      <c r="E15" s="4"/>
      <c r="F15" s="4"/>
      <c r="G15" s="1"/>
      <c r="H15" s="19"/>
      <c r="I15" s="20"/>
      <c r="J15" s="4"/>
      <c r="K15" s="1"/>
      <c r="L15" s="4"/>
      <c r="M15" s="5"/>
      <c r="N15" s="16" t="s">
        <v>1</v>
      </c>
      <c r="P15" s="16" t="s">
        <v>41</v>
      </c>
      <c r="Q15" s="16" t="s">
        <v>1</v>
      </c>
      <c r="R15" s="16" t="s">
        <v>1</v>
      </c>
    </row>
    <row r="16" spans="1:61" ht="18.399999999999999" customHeight="1">
      <c r="A16" s="2" t="s">
        <v>186</v>
      </c>
      <c r="B16" s="3" t="s">
        <v>1</v>
      </c>
      <c r="C16" s="3"/>
      <c r="D16" s="3" t="s">
        <v>1</v>
      </c>
      <c r="E16" s="4"/>
      <c r="F16" s="4"/>
      <c r="G16" s="1"/>
      <c r="H16" s="19"/>
      <c r="I16" s="20"/>
      <c r="J16" s="4"/>
      <c r="K16" s="1"/>
      <c r="L16" s="4"/>
      <c r="M16" s="5"/>
      <c r="N16" s="16" t="s">
        <v>1</v>
      </c>
      <c r="P16" s="16" t="s">
        <v>40</v>
      </c>
      <c r="Q16" s="16" t="s">
        <v>1</v>
      </c>
      <c r="R16" s="16" t="s">
        <v>1</v>
      </c>
    </row>
    <row r="17" spans="1:61" ht="18.399999999999999" customHeight="1">
      <c r="A17" s="2" t="s">
        <v>187</v>
      </c>
      <c r="B17" s="3" t="s">
        <v>156</v>
      </c>
      <c r="C17" s="3">
        <v>35</v>
      </c>
      <c r="D17" s="3" t="s">
        <v>74</v>
      </c>
      <c r="E17" s="4"/>
      <c r="F17" s="4"/>
      <c r="G17" s="4"/>
      <c r="H17" s="19"/>
      <c r="I17" s="19"/>
      <c r="J17" s="4"/>
      <c r="K17" s="4"/>
      <c r="L17" s="4"/>
      <c r="M17" s="5"/>
      <c r="N17" s="16" t="s">
        <v>1</v>
      </c>
      <c r="P17" s="16" t="s">
        <v>39</v>
      </c>
      <c r="Q17" s="16" t="s">
        <v>1</v>
      </c>
      <c r="R17" s="16" t="s">
        <v>133</v>
      </c>
      <c r="T17" s="16" t="s">
        <v>3</v>
      </c>
      <c r="BI17" s="6" t="str">
        <f>HYPERLINK("#일위대가목록!A3","SA00450 →")</f>
        <v>SA00450 →</v>
      </c>
    </row>
    <row r="18" spans="1:61" ht="18.399999999999999" customHeight="1">
      <c r="A18" s="2" t="s">
        <v>188</v>
      </c>
      <c r="B18" s="3" t="s">
        <v>1</v>
      </c>
      <c r="C18" s="3"/>
      <c r="D18" s="3" t="s">
        <v>1</v>
      </c>
      <c r="E18" s="4"/>
      <c r="F18" s="4"/>
      <c r="G18" s="1"/>
      <c r="H18" s="19"/>
      <c r="I18" s="20"/>
      <c r="J18" s="4"/>
      <c r="K18" s="1"/>
      <c r="L18" s="4"/>
      <c r="M18" s="5"/>
      <c r="N18" s="16" t="s">
        <v>1</v>
      </c>
      <c r="P18" s="16" t="s">
        <v>38</v>
      </c>
      <c r="Q18" s="16" t="s">
        <v>1</v>
      </c>
      <c r="R18" s="16" t="s">
        <v>1</v>
      </c>
    </row>
    <row r="19" spans="1:61" ht="18.399999999999999" customHeight="1">
      <c r="A19" s="2" t="s">
        <v>189</v>
      </c>
      <c r="B19" s="3" t="s">
        <v>190</v>
      </c>
      <c r="C19" s="3">
        <v>168</v>
      </c>
      <c r="D19" s="3" t="s">
        <v>74</v>
      </c>
      <c r="E19" s="4"/>
      <c r="F19" s="4"/>
      <c r="G19" s="4"/>
      <c r="H19" s="19"/>
      <c r="I19" s="19"/>
      <c r="J19" s="4"/>
      <c r="K19" s="4"/>
      <c r="L19" s="4"/>
      <c r="M19" s="5"/>
      <c r="N19" s="16" t="s">
        <v>1</v>
      </c>
      <c r="P19" s="16" t="s">
        <v>37</v>
      </c>
      <c r="Q19" s="16" t="s">
        <v>1</v>
      </c>
      <c r="R19" s="16" t="s">
        <v>134</v>
      </c>
      <c r="T19" s="16" t="s">
        <v>3</v>
      </c>
      <c r="BI19" s="6" t="str">
        <f>HYPERLINK("#일위대가목록!A4","SA01200 →")</f>
        <v>SA01200 →</v>
      </c>
    </row>
    <row r="20" spans="1:61" ht="18.399999999999999" customHeight="1">
      <c r="A20" s="2" t="s">
        <v>191</v>
      </c>
      <c r="B20" s="3" t="s">
        <v>1</v>
      </c>
      <c r="C20" s="3">
        <v>48</v>
      </c>
      <c r="D20" s="3" t="s">
        <v>73</v>
      </c>
      <c r="E20" s="4"/>
      <c r="F20" s="4"/>
      <c r="G20" s="4"/>
      <c r="H20" s="19"/>
      <c r="I20" s="19"/>
      <c r="J20" s="4"/>
      <c r="K20" s="4"/>
      <c r="L20" s="4"/>
      <c r="M20" s="5"/>
      <c r="N20" s="16" t="s">
        <v>1</v>
      </c>
      <c r="P20" s="16" t="s">
        <v>33</v>
      </c>
      <c r="Q20" s="16" t="s">
        <v>1</v>
      </c>
      <c r="R20" s="16" t="s">
        <v>135</v>
      </c>
      <c r="T20" s="16" t="s">
        <v>3</v>
      </c>
      <c r="BI20" s="6" t="str">
        <f>HYPERLINK("#일위대가목록!A5","SA01500 →")</f>
        <v>SA01500 →</v>
      </c>
    </row>
    <row r="21" spans="1:61" ht="18.399999999999999" customHeight="1">
      <c r="A21" s="2" t="s">
        <v>192</v>
      </c>
      <c r="B21" s="3" t="s">
        <v>448</v>
      </c>
      <c r="C21" s="3">
        <v>447</v>
      </c>
      <c r="D21" s="3" t="s">
        <v>75</v>
      </c>
      <c r="E21" s="4"/>
      <c r="F21" s="4"/>
      <c r="G21" s="4"/>
      <c r="H21" s="19"/>
      <c r="I21" s="19"/>
      <c r="J21" s="4"/>
      <c r="K21" s="4"/>
      <c r="L21" s="4"/>
      <c r="M21" s="5"/>
      <c r="N21" s="16" t="s">
        <v>1</v>
      </c>
      <c r="P21" s="16" t="s">
        <v>32</v>
      </c>
      <c r="Q21" s="16" t="s">
        <v>1</v>
      </c>
      <c r="R21" s="16" t="s">
        <v>193</v>
      </c>
      <c r="T21" s="16" t="s">
        <v>3</v>
      </c>
      <c r="BI21" s="6" t="str">
        <f>HYPERLINK("#일위대가목록!A6","SA01050 →")</f>
        <v>SA01050 →</v>
      </c>
    </row>
    <row r="22" spans="1:61" ht="18.399999999999999" customHeight="1">
      <c r="A22" s="2" t="s">
        <v>194</v>
      </c>
      <c r="B22" s="3" t="s">
        <v>88</v>
      </c>
      <c r="C22" s="3">
        <v>589</v>
      </c>
      <c r="D22" s="3" t="s">
        <v>74</v>
      </c>
      <c r="E22" s="4"/>
      <c r="F22" s="4"/>
      <c r="G22" s="4"/>
      <c r="H22" s="19"/>
      <c r="I22" s="19"/>
      <c r="J22" s="4"/>
      <c r="K22" s="4"/>
      <c r="L22" s="4"/>
      <c r="M22" s="5"/>
      <c r="N22" s="16" t="s">
        <v>1</v>
      </c>
      <c r="P22" s="16" t="s">
        <v>49</v>
      </c>
      <c r="Q22" s="16" t="s">
        <v>1</v>
      </c>
      <c r="R22" s="16" t="s">
        <v>195</v>
      </c>
      <c r="T22" s="16" t="s">
        <v>3</v>
      </c>
      <c r="BI22" s="6" t="str">
        <f>HYPERLINK("#일위대가목록!A7","SA02100 →")</f>
        <v>SA02100 →</v>
      </c>
    </row>
    <row r="23" spans="1:61" ht="18.399999999999999" customHeight="1">
      <c r="A23" s="2" t="s">
        <v>196</v>
      </c>
      <c r="B23" s="3" t="s">
        <v>1</v>
      </c>
      <c r="C23" s="3"/>
      <c r="D23" s="3" t="s">
        <v>1</v>
      </c>
      <c r="E23" s="4"/>
      <c r="F23" s="4"/>
      <c r="G23" s="1"/>
      <c r="H23" s="19"/>
      <c r="I23" s="20"/>
      <c r="J23" s="4"/>
      <c r="K23" s="1"/>
      <c r="L23" s="4"/>
      <c r="M23" s="5"/>
      <c r="N23" s="16" t="s">
        <v>1</v>
      </c>
      <c r="P23" s="16" t="s">
        <v>51</v>
      </c>
      <c r="Q23" s="16" t="s">
        <v>1</v>
      </c>
      <c r="R23" s="16" t="s">
        <v>1</v>
      </c>
    </row>
    <row r="24" spans="1:61" ht="18.399999999999999" customHeight="1">
      <c r="A24" s="2" t="s">
        <v>197</v>
      </c>
      <c r="B24" s="3" t="s">
        <v>1</v>
      </c>
      <c r="C24" s="3">
        <v>490</v>
      </c>
      <c r="D24" s="3" t="s">
        <v>75</v>
      </c>
      <c r="E24" s="4"/>
      <c r="F24" s="4"/>
      <c r="G24" s="4"/>
      <c r="H24" s="19"/>
      <c r="I24" s="19"/>
      <c r="J24" s="4"/>
      <c r="K24" s="4"/>
      <c r="L24" s="4"/>
      <c r="M24" s="5"/>
      <c r="N24" s="16" t="s">
        <v>1</v>
      </c>
      <c r="P24" s="16" t="s">
        <v>48</v>
      </c>
      <c r="Q24" s="16" t="s">
        <v>1</v>
      </c>
      <c r="R24" s="16" t="s">
        <v>198</v>
      </c>
      <c r="T24" s="16" t="s">
        <v>3</v>
      </c>
      <c r="BI24" s="6" t="str">
        <f>HYPERLINK("#일위대가목록!A8","SA01800 →")</f>
        <v>SA01800 →</v>
      </c>
    </row>
    <row r="25" spans="1:61" ht="18.399999999999999" customHeight="1">
      <c r="A25" s="2" t="s">
        <v>199</v>
      </c>
      <c r="B25" s="3" t="s">
        <v>1</v>
      </c>
      <c r="C25" s="3">
        <v>490</v>
      </c>
      <c r="D25" s="3" t="s">
        <v>75</v>
      </c>
      <c r="E25" s="4"/>
      <c r="F25" s="4"/>
      <c r="G25" s="4"/>
      <c r="H25" s="19"/>
      <c r="I25" s="19"/>
      <c r="J25" s="4"/>
      <c r="K25" s="4"/>
      <c r="L25" s="4"/>
      <c r="M25" s="5"/>
      <c r="N25" s="16" t="s">
        <v>1</v>
      </c>
      <c r="P25" s="16" t="s">
        <v>30</v>
      </c>
      <c r="Q25" s="16" t="s">
        <v>1</v>
      </c>
      <c r="R25" s="16" t="s">
        <v>200</v>
      </c>
      <c r="T25" s="16" t="s">
        <v>3</v>
      </c>
      <c r="BI25" s="6" t="str">
        <f>HYPERLINK("#일위대가목록!A9","SA01700 →")</f>
        <v>SA01700 →</v>
      </c>
    </row>
    <row r="26" spans="1:61" ht="18.399999999999999" customHeight="1">
      <c r="A26" s="2" t="s">
        <v>201</v>
      </c>
      <c r="B26" s="3" t="s">
        <v>1</v>
      </c>
      <c r="C26" s="3"/>
      <c r="D26" s="3" t="s">
        <v>1</v>
      </c>
      <c r="E26" s="4"/>
      <c r="F26" s="4"/>
      <c r="G26" s="1"/>
      <c r="H26" s="19"/>
      <c r="I26" s="20"/>
      <c r="J26" s="4"/>
      <c r="K26" s="1"/>
      <c r="L26" s="4"/>
      <c r="M26" s="5"/>
      <c r="N26" s="16" t="s">
        <v>1</v>
      </c>
      <c r="P26" s="16" t="s">
        <v>29</v>
      </c>
      <c r="Q26" s="16" t="s">
        <v>1</v>
      </c>
      <c r="R26" s="16" t="s">
        <v>1</v>
      </c>
    </row>
    <row r="27" spans="1:61" ht="18.399999999999999" customHeight="1">
      <c r="A27" s="2" t="s">
        <v>202</v>
      </c>
      <c r="B27" s="3" t="s">
        <v>158</v>
      </c>
      <c r="C27" s="3">
        <v>824</v>
      </c>
      <c r="D27" s="3" t="s">
        <v>74</v>
      </c>
      <c r="E27" s="4"/>
      <c r="F27" s="4"/>
      <c r="G27" s="4"/>
      <c r="H27" s="19"/>
      <c r="I27" s="19"/>
      <c r="J27" s="4"/>
      <c r="K27" s="4"/>
      <c r="L27" s="4"/>
      <c r="M27" s="5"/>
      <c r="N27" s="16" t="s">
        <v>1</v>
      </c>
      <c r="P27" s="16" t="s">
        <v>28</v>
      </c>
      <c r="Q27" s="16" t="s">
        <v>1</v>
      </c>
      <c r="R27" s="16" t="s">
        <v>136</v>
      </c>
      <c r="T27" s="16" t="s">
        <v>3</v>
      </c>
      <c r="BI27" s="6" t="str">
        <f>HYPERLINK("#일위대가목록!A10","SA02400 →")</f>
        <v>SA02400 →</v>
      </c>
    </row>
    <row r="28" spans="1:61" ht="18.399999999999999" customHeight="1">
      <c r="A28" s="2" t="s">
        <v>97</v>
      </c>
      <c r="B28" s="3" t="s">
        <v>1</v>
      </c>
      <c r="C28" s="3"/>
      <c r="D28" s="3" t="s">
        <v>1</v>
      </c>
      <c r="E28" s="4"/>
      <c r="F28" s="4"/>
      <c r="G28" s="1"/>
      <c r="H28" s="19"/>
      <c r="I28" s="20"/>
      <c r="J28" s="4"/>
      <c r="K28" s="1"/>
      <c r="L28" s="4"/>
      <c r="M28" s="5"/>
      <c r="N28" s="16" t="s">
        <v>1</v>
      </c>
      <c r="P28" s="16" t="s">
        <v>27</v>
      </c>
      <c r="Q28" s="16" t="s">
        <v>1</v>
      </c>
      <c r="R28" s="16" t="s">
        <v>1</v>
      </c>
    </row>
    <row r="29" spans="1:61" ht="18.399999999999999" customHeight="1">
      <c r="A29" s="2" t="s">
        <v>203</v>
      </c>
      <c r="B29" s="3" t="s">
        <v>204</v>
      </c>
      <c r="C29" s="3"/>
      <c r="D29" s="3" t="s">
        <v>1</v>
      </c>
      <c r="E29" s="4"/>
      <c r="F29" s="4"/>
      <c r="G29" s="1"/>
      <c r="H29" s="19"/>
      <c r="I29" s="20"/>
      <c r="J29" s="4"/>
      <c r="K29" s="1"/>
      <c r="L29" s="4"/>
      <c r="M29" s="5"/>
      <c r="N29" s="16" t="s">
        <v>1</v>
      </c>
      <c r="P29" s="16" t="s">
        <v>25</v>
      </c>
      <c r="Q29" s="16" t="s">
        <v>1</v>
      </c>
      <c r="R29" s="16" t="s">
        <v>1</v>
      </c>
    </row>
    <row r="30" spans="1:61" s="22" customFormat="1" ht="18.399999999999999" customHeight="1">
      <c r="A30" s="17" t="s">
        <v>205</v>
      </c>
      <c r="B30" s="18" t="s">
        <v>1</v>
      </c>
      <c r="C30" s="18"/>
      <c r="D30" s="18" t="s">
        <v>1</v>
      </c>
      <c r="E30" s="19"/>
      <c r="F30" s="19"/>
      <c r="G30" s="20"/>
      <c r="H30" s="19"/>
      <c r="I30" s="20"/>
      <c r="J30" s="19"/>
      <c r="K30" s="20"/>
      <c r="L30" s="19"/>
      <c r="M30" s="21"/>
      <c r="N30" s="22" t="s">
        <v>1</v>
      </c>
      <c r="P30" s="22" t="s">
        <v>50</v>
      </c>
      <c r="Q30" s="22" t="s">
        <v>1</v>
      </c>
      <c r="R30" s="22" t="s">
        <v>1</v>
      </c>
    </row>
    <row r="31" spans="1:61" s="22" customFormat="1" ht="18.399999999999999" customHeight="1">
      <c r="A31" s="17" t="s">
        <v>206</v>
      </c>
      <c r="B31" s="18" t="s">
        <v>88</v>
      </c>
      <c r="C31" s="18">
        <v>1062</v>
      </c>
      <c r="D31" s="18" t="s">
        <v>74</v>
      </c>
      <c r="E31" s="19"/>
      <c r="F31" s="19"/>
      <c r="G31" s="19"/>
      <c r="H31" s="19"/>
      <c r="I31" s="19"/>
      <c r="J31" s="19"/>
      <c r="K31" s="19"/>
      <c r="L31" s="19"/>
      <c r="M31" s="21"/>
      <c r="N31" s="22" t="s">
        <v>1</v>
      </c>
      <c r="P31" s="22" t="s">
        <v>47</v>
      </c>
      <c r="Q31" s="22" t="s">
        <v>1</v>
      </c>
      <c r="R31" s="22" t="s">
        <v>207</v>
      </c>
      <c r="T31" s="22" t="s">
        <v>3</v>
      </c>
      <c r="BI31" s="23" t="str">
        <f>HYPERLINK("#일위대가목록!A11","SA04850 →")</f>
        <v>SA04850 →</v>
      </c>
    </row>
    <row r="32" spans="1:61" s="22" customFormat="1" ht="18.399999999999999" customHeight="1">
      <c r="A32" s="17" t="s">
        <v>98</v>
      </c>
      <c r="B32" s="18" t="s">
        <v>1</v>
      </c>
      <c r="C32" s="18"/>
      <c r="D32" s="18" t="s">
        <v>1</v>
      </c>
      <c r="E32" s="19"/>
      <c r="F32" s="19"/>
      <c r="G32" s="20"/>
      <c r="H32" s="19"/>
      <c r="I32" s="20"/>
      <c r="J32" s="19"/>
      <c r="K32" s="20"/>
      <c r="L32" s="19"/>
      <c r="M32" s="21"/>
      <c r="N32" s="22" t="s">
        <v>1</v>
      </c>
      <c r="P32" s="22" t="s">
        <v>46</v>
      </c>
      <c r="Q32" s="22" t="s">
        <v>1</v>
      </c>
      <c r="R32" s="22" t="s">
        <v>1</v>
      </c>
    </row>
    <row r="33" spans="1:61" s="22" customFormat="1" ht="18.399999999999999" customHeight="1">
      <c r="A33" s="17" t="s">
        <v>208</v>
      </c>
      <c r="B33" s="18" t="s">
        <v>159</v>
      </c>
      <c r="C33" s="18">
        <v>7</v>
      </c>
      <c r="D33" s="18" t="s">
        <v>74</v>
      </c>
      <c r="E33" s="19"/>
      <c r="F33" s="19"/>
      <c r="G33" s="19"/>
      <c r="H33" s="19"/>
      <c r="I33" s="19"/>
      <c r="J33" s="19"/>
      <c r="K33" s="19"/>
      <c r="L33" s="19"/>
      <c r="M33" s="21"/>
      <c r="N33" s="22" t="s">
        <v>1</v>
      </c>
      <c r="P33" s="22" t="s">
        <v>23</v>
      </c>
      <c r="Q33" s="22" t="s">
        <v>1</v>
      </c>
      <c r="R33" s="22" t="s">
        <v>137</v>
      </c>
      <c r="T33" s="22" t="s">
        <v>3</v>
      </c>
      <c r="BI33" s="23" t="str">
        <f>HYPERLINK("#일위대가목록!A12","SA05100 →")</f>
        <v>SA05100 →</v>
      </c>
    </row>
    <row r="34" spans="1:61" s="22" customFormat="1" ht="18.399999999999999" customHeight="1">
      <c r="A34" s="17" t="s">
        <v>99</v>
      </c>
      <c r="B34" s="18" t="s">
        <v>1</v>
      </c>
      <c r="C34" s="18"/>
      <c r="D34" s="18" t="s">
        <v>1</v>
      </c>
      <c r="E34" s="19"/>
      <c r="F34" s="19"/>
      <c r="G34" s="20"/>
      <c r="H34" s="19"/>
      <c r="I34" s="20"/>
      <c r="J34" s="19"/>
      <c r="K34" s="20"/>
      <c r="L34" s="19"/>
      <c r="M34" s="21"/>
      <c r="N34" s="22" t="s">
        <v>1</v>
      </c>
      <c r="P34" s="22" t="s">
        <v>22</v>
      </c>
      <c r="Q34" s="22" t="s">
        <v>1</v>
      </c>
      <c r="R34" s="22" t="s">
        <v>1</v>
      </c>
    </row>
    <row r="35" spans="1:61" s="22" customFormat="1" ht="18.399999999999999" customHeight="1">
      <c r="A35" s="17" t="s">
        <v>209</v>
      </c>
      <c r="B35" s="18" t="s">
        <v>160</v>
      </c>
      <c r="C35" s="18">
        <v>1232</v>
      </c>
      <c r="D35" s="18" t="s">
        <v>75</v>
      </c>
      <c r="E35" s="19"/>
      <c r="F35" s="19"/>
      <c r="G35" s="19"/>
      <c r="H35" s="19"/>
      <c r="I35" s="19"/>
      <c r="J35" s="19"/>
      <c r="K35" s="19"/>
      <c r="L35" s="19"/>
      <c r="M35" s="21"/>
      <c r="N35" s="22" t="s">
        <v>1</v>
      </c>
      <c r="P35" s="22" t="s">
        <v>21</v>
      </c>
      <c r="Q35" s="22" t="s">
        <v>1</v>
      </c>
      <c r="R35" s="22" t="s">
        <v>138</v>
      </c>
      <c r="T35" s="22" t="s">
        <v>3</v>
      </c>
      <c r="BI35" s="23" t="str">
        <f>HYPERLINK("#일위대가목록!A13","SA03800 →")</f>
        <v>SA03800 →</v>
      </c>
    </row>
    <row r="36" spans="1:61" s="22" customFormat="1" ht="18.399999999999999" customHeight="1">
      <c r="A36" s="17" t="s">
        <v>210</v>
      </c>
      <c r="B36" s="18" t="s">
        <v>1</v>
      </c>
      <c r="C36" s="18"/>
      <c r="D36" s="18" t="s">
        <v>1</v>
      </c>
      <c r="E36" s="19"/>
      <c r="F36" s="19"/>
      <c r="G36" s="20"/>
      <c r="H36" s="19"/>
      <c r="I36" s="20"/>
      <c r="J36" s="19"/>
      <c r="K36" s="20"/>
      <c r="L36" s="19"/>
      <c r="M36" s="21"/>
      <c r="N36" s="22" t="s">
        <v>1</v>
      </c>
      <c r="P36" s="22" t="s">
        <v>43</v>
      </c>
      <c r="Q36" s="22" t="s">
        <v>1</v>
      </c>
      <c r="R36" s="22" t="s">
        <v>1</v>
      </c>
    </row>
    <row r="37" spans="1:61" s="22" customFormat="1" ht="18.399999999999999" customHeight="1">
      <c r="A37" s="17" t="s">
        <v>211</v>
      </c>
      <c r="B37" s="18" t="s">
        <v>120</v>
      </c>
      <c r="C37" s="18">
        <v>7</v>
      </c>
      <c r="D37" s="18" t="s">
        <v>78</v>
      </c>
      <c r="E37" s="19"/>
      <c r="F37" s="19"/>
      <c r="G37" s="19"/>
      <c r="H37" s="19"/>
      <c r="I37" s="19"/>
      <c r="J37" s="19"/>
      <c r="K37" s="19"/>
      <c r="L37" s="19"/>
      <c r="M37" s="21"/>
      <c r="N37" s="22" t="s">
        <v>1</v>
      </c>
      <c r="P37" s="22" t="s">
        <v>42</v>
      </c>
      <c r="Q37" s="22" t="s">
        <v>1</v>
      </c>
      <c r="R37" s="22" t="s">
        <v>212</v>
      </c>
      <c r="T37" s="22" t="s">
        <v>3</v>
      </c>
      <c r="BI37" s="23" t="str">
        <f>HYPERLINK("#일위대가목록!A14","SA06400 →")</f>
        <v>SA06400 →</v>
      </c>
    </row>
    <row r="38" spans="1:61" s="22" customFormat="1" ht="18.399999999999999" customHeight="1">
      <c r="A38" s="17" t="s">
        <v>81</v>
      </c>
      <c r="B38" s="18" t="s">
        <v>1</v>
      </c>
      <c r="C38" s="18"/>
      <c r="D38" s="18" t="s">
        <v>1</v>
      </c>
      <c r="E38" s="19"/>
      <c r="F38" s="19"/>
      <c r="G38" s="20"/>
      <c r="H38" s="19"/>
      <c r="I38" s="20"/>
      <c r="J38" s="19"/>
      <c r="K38" s="20"/>
      <c r="L38" s="19"/>
      <c r="M38" s="21"/>
      <c r="N38" s="22" t="s">
        <v>1</v>
      </c>
      <c r="P38" s="22" t="s">
        <v>165</v>
      </c>
      <c r="Q38" s="22" t="s">
        <v>2</v>
      </c>
      <c r="R38" s="22" t="s">
        <v>1</v>
      </c>
    </row>
    <row r="39" spans="1:61" s="22" customFormat="1" ht="18.399999999999999" customHeight="1">
      <c r="A39" s="2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5"/>
    </row>
    <row r="40" spans="1:61" s="22" customFormat="1" ht="18.399999999999999" customHeight="1">
      <c r="A40" s="17" t="s">
        <v>213</v>
      </c>
      <c r="B40" s="18" t="s">
        <v>1</v>
      </c>
      <c r="C40" s="18">
        <v>1</v>
      </c>
      <c r="D40" s="18" t="s">
        <v>79</v>
      </c>
      <c r="F40" s="19"/>
      <c r="H40" s="19"/>
      <c r="J40" s="19"/>
      <c r="L40" s="19"/>
      <c r="M40" s="21"/>
      <c r="N40" s="22" t="s">
        <v>1</v>
      </c>
      <c r="O40" s="22" t="s">
        <v>173</v>
      </c>
    </row>
    <row r="41" spans="1:61" s="22" customFormat="1" ht="18.399999999999999" customHeight="1">
      <c r="A41" s="17" t="s">
        <v>214</v>
      </c>
      <c r="B41" s="18" t="s">
        <v>1</v>
      </c>
      <c r="C41" s="18"/>
      <c r="D41" s="18" t="s">
        <v>1</v>
      </c>
      <c r="E41" s="19"/>
      <c r="F41" s="19"/>
      <c r="G41" s="20"/>
      <c r="H41" s="19"/>
      <c r="I41" s="20"/>
      <c r="J41" s="19"/>
      <c r="K41" s="20"/>
      <c r="L41" s="19"/>
      <c r="M41" s="21"/>
      <c r="N41" s="22" t="s">
        <v>1</v>
      </c>
      <c r="P41" s="22" t="s">
        <v>40</v>
      </c>
      <c r="Q41" s="22" t="s">
        <v>1</v>
      </c>
      <c r="R41" s="22" t="s">
        <v>1</v>
      </c>
    </row>
    <row r="42" spans="1:61" s="22" customFormat="1" ht="18.399999999999999" customHeight="1">
      <c r="A42" s="17" t="s">
        <v>215</v>
      </c>
      <c r="B42" s="18" t="s">
        <v>139</v>
      </c>
      <c r="C42" s="18">
        <v>1003</v>
      </c>
      <c r="D42" s="18" t="s">
        <v>74</v>
      </c>
      <c r="E42" s="19"/>
      <c r="F42" s="19"/>
      <c r="G42" s="19"/>
      <c r="H42" s="19"/>
      <c r="I42" s="19"/>
      <c r="J42" s="19"/>
      <c r="K42" s="19"/>
      <c r="L42" s="19"/>
      <c r="M42" s="21"/>
      <c r="N42" s="22" t="s">
        <v>1</v>
      </c>
      <c r="P42" s="22" t="s">
        <v>39</v>
      </c>
      <c r="Q42" s="22" t="s">
        <v>1</v>
      </c>
      <c r="R42" s="22" t="s">
        <v>140</v>
      </c>
      <c r="T42" s="22" t="s">
        <v>3</v>
      </c>
      <c r="BI42" s="23" t="str">
        <f>HYPERLINK("#일위대가목록!A15","SC00200 →")</f>
        <v>SC00200 →</v>
      </c>
    </row>
    <row r="43" spans="1:61" s="22" customFormat="1" ht="18.399999999999999" customHeight="1">
      <c r="A43" s="17" t="s">
        <v>216</v>
      </c>
      <c r="B43" s="18" t="s">
        <v>161</v>
      </c>
      <c r="C43" s="18">
        <v>846</v>
      </c>
      <c r="D43" s="18" t="s">
        <v>74</v>
      </c>
      <c r="E43" s="19"/>
      <c r="F43" s="19"/>
      <c r="G43" s="19"/>
      <c r="H43" s="19"/>
      <c r="I43" s="19"/>
      <c r="J43" s="19"/>
      <c r="K43" s="19"/>
      <c r="L43" s="19"/>
      <c r="M43" s="21"/>
      <c r="N43" s="22" t="s">
        <v>1</v>
      </c>
      <c r="P43" s="22" t="s">
        <v>38</v>
      </c>
      <c r="Q43" s="22" t="s">
        <v>1</v>
      </c>
      <c r="R43" s="22" t="s">
        <v>144</v>
      </c>
      <c r="T43" s="22" t="s">
        <v>3</v>
      </c>
      <c r="BI43" s="23" t="str">
        <f>HYPERLINK("#일위대가목록!A16","SA05460 →")</f>
        <v>SA05460 →</v>
      </c>
    </row>
    <row r="44" spans="1:61" s="22" customFormat="1" ht="18.399999999999999" customHeight="1">
      <c r="A44" s="17" t="s">
        <v>217</v>
      </c>
      <c r="B44" s="18" t="s">
        <v>1</v>
      </c>
      <c r="C44" s="18"/>
      <c r="D44" s="18" t="s">
        <v>1</v>
      </c>
      <c r="E44" s="19"/>
      <c r="F44" s="19"/>
      <c r="G44" s="20"/>
      <c r="H44" s="19"/>
      <c r="I44" s="20"/>
      <c r="J44" s="19"/>
      <c r="K44" s="20"/>
      <c r="L44" s="19"/>
      <c r="M44" s="21"/>
      <c r="N44" s="22" t="s">
        <v>1</v>
      </c>
      <c r="P44" s="22" t="s">
        <v>51</v>
      </c>
      <c r="Q44" s="22" t="s">
        <v>1</v>
      </c>
      <c r="R44" s="22" t="s">
        <v>1</v>
      </c>
    </row>
    <row r="45" spans="1:61" s="22" customFormat="1" ht="18.399999999999999" customHeight="1">
      <c r="A45" s="17" t="s">
        <v>218</v>
      </c>
      <c r="B45" s="18" t="s">
        <v>119</v>
      </c>
      <c r="C45" s="18">
        <v>25</v>
      </c>
      <c r="D45" s="18" t="s">
        <v>72</v>
      </c>
      <c r="E45" s="19"/>
      <c r="F45" s="19"/>
      <c r="G45" s="19"/>
      <c r="H45" s="19"/>
      <c r="I45" s="19"/>
      <c r="J45" s="19"/>
      <c r="K45" s="19"/>
      <c r="L45" s="19"/>
      <c r="M45" s="21"/>
      <c r="N45" s="22" t="s">
        <v>1</v>
      </c>
      <c r="P45" s="22" t="s">
        <v>48</v>
      </c>
      <c r="Q45" s="22" t="s">
        <v>1</v>
      </c>
      <c r="R45" s="22" t="s">
        <v>101</v>
      </c>
      <c r="T45" s="22" t="s">
        <v>3</v>
      </c>
      <c r="BI45" s="23" t="str">
        <f>HYPERLINK("#일위대가목록!A17","OSAN1005 →")</f>
        <v>OSAN1005 →</v>
      </c>
    </row>
    <row r="46" spans="1:61" s="22" customFormat="1" ht="18.399999999999999" customHeight="1">
      <c r="A46" s="17" t="s">
        <v>219</v>
      </c>
      <c r="B46" s="18" t="s">
        <v>164</v>
      </c>
      <c r="C46" s="18">
        <v>6</v>
      </c>
      <c r="D46" s="18" t="s">
        <v>72</v>
      </c>
      <c r="E46" s="19"/>
      <c r="F46" s="19"/>
      <c r="G46" s="19"/>
      <c r="H46" s="19"/>
      <c r="I46" s="19"/>
      <c r="J46" s="19"/>
      <c r="K46" s="19"/>
      <c r="L46" s="19"/>
      <c r="M46" s="21"/>
      <c r="N46" s="22" t="s">
        <v>1</v>
      </c>
      <c r="P46" s="22" t="s">
        <v>30</v>
      </c>
      <c r="Q46" s="22" t="s">
        <v>1</v>
      </c>
      <c r="R46" s="22" t="s">
        <v>220</v>
      </c>
      <c r="T46" s="22" t="s">
        <v>3</v>
      </c>
      <c r="BI46" s="23" t="str">
        <f>HYPERLINK("#일위대가목록!A18","Q19_SB10200L002 →")</f>
        <v>Q19_SB10200L002 →</v>
      </c>
    </row>
    <row r="47" spans="1:61" s="22" customFormat="1" ht="18.399999999999999" customHeight="1">
      <c r="A47" s="17" t="s">
        <v>221</v>
      </c>
      <c r="B47" s="18" t="s">
        <v>222</v>
      </c>
      <c r="C47" s="18">
        <v>56</v>
      </c>
      <c r="D47" s="18" t="s">
        <v>74</v>
      </c>
      <c r="E47" s="19"/>
      <c r="F47" s="19"/>
      <c r="G47" s="19"/>
      <c r="H47" s="19"/>
      <c r="I47" s="19"/>
      <c r="J47" s="19"/>
      <c r="K47" s="19"/>
      <c r="L47" s="19"/>
      <c r="M47" s="21"/>
      <c r="N47" s="22" t="s">
        <v>1</v>
      </c>
      <c r="P47" s="22" t="s">
        <v>29</v>
      </c>
      <c r="Q47" s="22" t="s">
        <v>1</v>
      </c>
      <c r="R47" s="22" t="s">
        <v>223</v>
      </c>
      <c r="T47" s="22" t="s">
        <v>3</v>
      </c>
      <c r="BI47" s="23" t="str">
        <f>HYPERLINK("#일위대가목록!A19","Q19_SB01100 →")</f>
        <v>Q19_SB01100 →</v>
      </c>
    </row>
    <row r="48" spans="1:61" s="22" customFormat="1" ht="18.399999999999999" customHeight="1">
      <c r="A48" s="17" t="s">
        <v>224</v>
      </c>
      <c r="B48" s="18" t="s">
        <v>131</v>
      </c>
      <c r="C48" s="18">
        <v>180</v>
      </c>
      <c r="D48" s="18" t="s">
        <v>75</v>
      </c>
      <c r="E48" s="19"/>
      <c r="F48" s="19"/>
      <c r="G48" s="19"/>
      <c r="H48" s="19"/>
      <c r="I48" s="19"/>
      <c r="J48" s="19"/>
      <c r="K48" s="19"/>
      <c r="L48" s="19"/>
      <c r="M48" s="21"/>
      <c r="N48" s="22" t="s">
        <v>1</v>
      </c>
      <c r="P48" s="22" t="s">
        <v>28</v>
      </c>
      <c r="Q48" s="22" t="s">
        <v>1</v>
      </c>
      <c r="R48" s="22" t="s">
        <v>225</v>
      </c>
      <c r="T48" s="22" t="s">
        <v>3</v>
      </c>
      <c r="BI48" s="23" t="str">
        <f>HYPERLINK("#일위대가목록!A20","Q19_SB03940 →")</f>
        <v>Q19_SB03940 →</v>
      </c>
    </row>
    <row r="49" spans="1:61" s="22" customFormat="1" ht="18.399999999999999" customHeight="1">
      <c r="A49" s="17" t="s">
        <v>226</v>
      </c>
      <c r="B49" s="18" t="s">
        <v>1</v>
      </c>
      <c r="C49" s="18">
        <v>37</v>
      </c>
      <c r="D49" s="18" t="s">
        <v>73</v>
      </c>
      <c r="E49" s="19"/>
      <c r="F49" s="19"/>
      <c r="G49" s="19"/>
      <c r="H49" s="19"/>
      <c r="I49" s="19"/>
      <c r="J49" s="19"/>
      <c r="K49" s="19"/>
      <c r="L49" s="19"/>
      <c r="M49" s="21"/>
      <c r="N49" s="22" t="s">
        <v>1</v>
      </c>
      <c r="P49" s="22" t="s">
        <v>27</v>
      </c>
      <c r="Q49" s="22" t="s">
        <v>1</v>
      </c>
      <c r="R49" s="22" t="s">
        <v>227</v>
      </c>
      <c r="T49" s="22" t="s">
        <v>3</v>
      </c>
      <c r="BI49" s="23" t="str">
        <f>HYPERLINK("#일위대가목록!A21","P05-TAPE →")</f>
        <v>P05-TAPE →</v>
      </c>
    </row>
    <row r="50" spans="1:61" s="22" customFormat="1" ht="18.399999999999999" customHeight="1">
      <c r="A50" s="17" t="s">
        <v>228</v>
      </c>
      <c r="B50" s="18" t="s">
        <v>229</v>
      </c>
      <c r="C50" s="18">
        <v>13</v>
      </c>
      <c r="D50" s="18" t="s">
        <v>74</v>
      </c>
      <c r="E50" s="19"/>
      <c r="F50" s="19"/>
      <c r="G50" s="19"/>
      <c r="H50" s="19"/>
      <c r="I50" s="19"/>
      <c r="J50" s="19"/>
      <c r="K50" s="19"/>
      <c r="L50" s="19"/>
      <c r="M50" s="21"/>
      <c r="N50" s="22" t="s">
        <v>1</v>
      </c>
      <c r="P50" s="22" t="s">
        <v>26</v>
      </c>
      <c r="Q50" s="22" t="s">
        <v>1</v>
      </c>
      <c r="R50" s="22" t="s">
        <v>230</v>
      </c>
      <c r="T50" s="22" t="s">
        <v>3</v>
      </c>
      <c r="BI50" s="23" t="str">
        <f>HYPERLINK("#일위대가목록!A22","Q19_SC01820 →")</f>
        <v>Q19_SC01820 →</v>
      </c>
    </row>
    <row r="51" spans="1:61" s="22" customFormat="1" ht="18.399999999999999" customHeight="1">
      <c r="A51" s="17" t="s">
        <v>231</v>
      </c>
      <c r="B51" s="18" t="s">
        <v>1</v>
      </c>
      <c r="C51" s="18"/>
      <c r="D51" s="18" t="s">
        <v>1</v>
      </c>
      <c r="E51" s="19"/>
      <c r="F51" s="19"/>
      <c r="G51" s="20"/>
      <c r="H51" s="19"/>
      <c r="I51" s="20"/>
      <c r="J51" s="19"/>
      <c r="K51" s="20"/>
      <c r="L51" s="19"/>
      <c r="M51" s="21"/>
      <c r="N51" s="22" t="s">
        <v>1</v>
      </c>
      <c r="P51" s="22" t="s">
        <v>47</v>
      </c>
      <c r="Q51" s="22" t="s">
        <v>1</v>
      </c>
      <c r="R51" s="22" t="s">
        <v>1</v>
      </c>
    </row>
    <row r="52" spans="1:61" s="22" customFormat="1" ht="18.399999999999999" customHeight="1">
      <c r="A52" s="17" t="s">
        <v>232</v>
      </c>
      <c r="B52" s="18" t="s">
        <v>1</v>
      </c>
      <c r="C52" s="18"/>
      <c r="D52" s="18" t="s">
        <v>1</v>
      </c>
      <c r="E52" s="19"/>
      <c r="F52" s="19"/>
      <c r="G52" s="20"/>
      <c r="H52" s="19"/>
      <c r="I52" s="20"/>
      <c r="J52" s="19"/>
      <c r="K52" s="20"/>
      <c r="L52" s="19"/>
      <c r="M52" s="21"/>
      <c r="N52" s="22" t="s">
        <v>1</v>
      </c>
      <c r="P52" s="22" t="s">
        <v>46</v>
      </c>
      <c r="Q52" s="22" t="s">
        <v>1</v>
      </c>
      <c r="R52" s="22" t="s">
        <v>1</v>
      </c>
    </row>
    <row r="53" spans="1:61" s="22" customFormat="1" ht="18.399999999999999" customHeight="1">
      <c r="A53" s="17" t="s">
        <v>233</v>
      </c>
      <c r="B53" s="18" t="s">
        <v>234</v>
      </c>
      <c r="C53" s="18">
        <v>2</v>
      </c>
      <c r="D53" s="18" t="s">
        <v>72</v>
      </c>
      <c r="E53" s="19"/>
      <c r="F53" s="19"/>
      <c r="G53" s="19"/>
      <c r="H53" s="19"/>
      <c r="I53" s="19"/>
      <c r="J53" s="19"/>
      <c r="K53" s="19"/>
      <c r="L53" s="19"/>
      <c r="M53" s="21"/>
      <c r="N53" s="22" t="s">
        <v>1</v>
      </c>
      <c r="P53" s="22" t="s">
        <v>24</v>
      </c>
      <c r="Q53" s="22" t="s">
        <v>1</v>
      </c>
      <c r="R53" s="22" t="s">
        <v>235</v>
      </c>
      <c r="T53" s="22" t="s">
        <v>3</v>
      </c>
      <c r="BI53" s="23" t="str">
        <f>HYPERLINK("#일위대가목록!A23","Q19_060804-900 →")</f>
        <v>Q19_060804-900 →</v>
      </c>
    </row>
    <row r="54" spans="1:61" s="22" customFormat="1" ht="18.399999999999999" customHeight="1">
      <c r="A54" s="17" t="s">
        <v>236</v>
      </c>
      <c r="B54" s="18" t="s">
        <v>237</v>
      </c>
      <c r="C54" s="18">
        <v>5</v>
      </c>
      <c r="D54" s="18" t="s">
        <v>72</v>
      </c>
      <c r="E54" s="19"/>
      <c r="F54" s="19"/>
      <c r="G54" s="19"/>
      <c r="H54" s="19"/>
      <c r="I54" s="19"/>
      <c r="J54" s="19"/>
      <c r="K54" s="19"/>
      <c r="L54" s="19"/>
      <c r="M54" s="21"/>
      <c r="N54" s="22" t="s">
        <v>1</v>
      </c>
      <c r="P54" s="22" t="s">
        <v>23</v>
      </c>
      <c r="Q54" s="22" t="s">
        <v>1</v>
      </c>
      <c r="R54" s="22" t="s">
        <v>129</v>
      </c>
      <c r="T54" s="22" t="s">
        <v>3</v>
      </c>
      <c r="BI54" s="23" t="str">
        <f>HYPERLINK("#일위대가목록!A24","Q19_060804-901 →")</f>
        <v>Q19_060804-901 →</v>
      </c>
    </row>
    <row r="55" spans="1:61" s="22" customFormat="1" ht="18.399999999999999" customHeight="1">
      <c r="A55" s="17" t="s">
        <v>238</v>
      </c>
      <c r="B55" s="18" t="s">
        <v>1</v>
      </c>
      <c r="C55" s="18">
        <v>7</v>
      </c>
      <c r="D55" s="18" t="s">
        <v>72</v>
      </c>
      <c r="E55" s="19"/>
      <c r="F55" s="19"/>
      <c r="G55" s="19"/>
      <c r="H55" s="19"/>
      <c r="I55" s="19"/>
      <c r="J55" s="19"/>
      <c r="K55" s="19"/>
      <c r="L55" s="19"/>
      <c r="M55" s="21"/>
      <c r="N55" s="22" t="s">
        <v>1</v>
      </c>
      <c r="P55" s="22" t="s">
        <v>22</v>
      </c>
      <c r="Q55" s="22" t="s">
        <v>1</v>
      </c>
      <c r="R55" s="22" t="s">
        <v>130</v>
      </c>
      <c r="T55" s="22" t="s">
        <v>3</v>
      </c>
      <c r="BI55" s="23" t="str">
        <f>HYPERLINK("#일위대가목록!A25","Q19_SB13300L005 →")</f>
        <v>Q19_SB13300L005 →</v>
      </c>
    </row>
    <row r="56" spans="1:61" s="22" customFormat="1" ht="18.399999999999999" customHeight="1">
      <c r="A56" s="17" t="s">
        <v>239</v>
      </c>
      <c r="B56" s="18" t="s">
        <v>222</v>
      </c>
      <c r="C56" s="18">
        <v>2</v>
      </c>
      <c r="D56" s="18" t="s">
        <v>74</v>
      </c>
      <c r="E56" s="19"/>
      <c r="F56" s="19"/>
      <c r="G56" s="19"/>
      <c r="H56" s="19"/>
      <c r="I56" s="19"/>
      <c r="J56" s="19"/>
      <c r="K56" s="19"/>
      <c r="L56" s="19"/>
      <c r="M56" s="21"/>
      <c r="N56" s="22" t="s">
        <v>1</v>
      </c>
      <c r="P56" s="22" t="s">
        <v>21</v>
      </c>
      <c r="Q56" s="22" t="s">
        <v>1</v>
      </c>
      <c r="R56" s="22" t="s">
        <v>223</v>
      </c>
      <c r="T56" s="22" t="s">
        <v>3</v>
      </c>
      <c r="BI56" s="23" t="str">
        <f>HYPERLINK("#일위대가목록!A19","Q19_SB01100 →")</f>
        <v>Q19_SB01100 →</v>
      </c>
    </row>
    <row r="57" spans="1:61" s="22" customFormat="1" ht="18.399999999999999" customHeight="1">
      <c r="A57" s="17" t="s">
        <v>240</v>
      </c>
      <c r="B57" s="18" t="s">
        <v>131</v>
      </c>
      <c r="C57" s="18">
        <v>1</v>
      </c>
      <c r="D57" s="18" t="s">
        <v>75</v>
      </c>
      <c r="E57" s="19"/>
      <c r="F57" s="19"/>
      <c r="G57" s="19"/>
      <c r="H57" s="19"/>
      <c r="I57" s="19"/>
      <c r="J57" s="19"/>
      <c r="K57" s="19"/>
      <c r="L57" s="19"/>
      <c r="M57" s="21"/>
      <c r="N57" s="22" t="s">
        <v>1</v>
      </c>
      <c r="P57" s="22" t="s">
        <v>20</v>
      </c>
      <c r="Q57" s="22" t="s">
        <v>1</v>
      </c>
      <c r="R57" s="22" t="s">
        <v>225</v>
      </c>
      <c r="T57" s="22" t="s">
        <v>3</v>
      </c>
      <c r="BI57" s="23" t="str">
        <f>HYPERLINK("#일위대가목록!A20","Q19_SB03940 →")</f>
        <v>Q19_SB03940 →</v>
      </c>
    </row>
    <row r="58" spans="1:61" s="22" customFormat="1" ht="18.399999999999999" customHeight="1">
      <c r="A58" s="17" t="s">
        <v>241</v>
      </c>
      <c r="B58" s="18" t="s">
        <v>1</v>
      </c>
      <c r="C58" s="18"/>
      <c r="D58" s="18" t="s">
        <v>1</v>
      </c>
      <c r="E58" s="19"/>
      <c r="F58" s="19"/>
      <c r="G58" s="20"/>
      <c r="H58" s="19"/>
      <c r="I58" s="20"/>
      <c r="J58" s="19"/>
      <c r="K58" s="20"/>
      <c r="L58" s="19"/>
      <c r="M58" s="21"/>
      <c r="N58" s="22" t="s">
        <v>1</v>
      </c>
      <c r="P58" s="22" t="s">
        <v>54</v>
      </c>
      <c r="Q58" s="22" t="s">
        <v>1</v>
      </c>
      <c r="R58" s="22" t="s">
        <v>1</v>
      </c>
    </row>
    <row r="59" spans="1:61" s="22" customFormat="1" ht="18.399999999999999" customHeight="1">
      <c r="A59" s="17" t="s">
        <v>242</v>
      </c>
      <c r="B59" s="18" t="s">
        <v>243</v>
      </c>
      <c r="C59" s="18">
        <v>12</v>
      </c>
      <c r="D59" s="18" t="s">
        <v>72</v>
      </c>
      <c r="E59" s="19"/>
      <c r="F59" s="19"/>
      <c r="G59" s="19"/>
      <c r="H59" s="19"/>
      <c r="I59" s="19"/>
      <c r="J59" s="19"/>
      <c r="K59" s="19"/>
      <c r="L59" s="19"/>
      <c r="M59" s="21"/>
      <c r="N59" s="22" t="s">
        <v>1</v>
      </c>
      <c r="P59" s="22" t="s">
        <v>53</v>
      </c>
      <c r="Q59" s="22" t="s">
        <v>1</v>
      </c>
      <c r="R59" s="22" t="s">
        <v>244</v>
      </c>
      <c r="T59" s="22" t="s">
        <v>3</v>
      </c>
      <c r="BI59" s="23" t="str">
        <f>HYPERLINK("#일위대가목록!A26","Q19_SB13300L006 →")</f>
        <v>Q19_SB13300L006 →</v>
      </c>
    </row>
    <row r="60" spans="1:61" s="22" customFormat="1" ht="18.399999999999999" customHeight="1">
      <c r="A60" s="17" t="s">
        <v>245</v>
      </c>
      <c r="B60" s="18" t="s">
        <v>246</v>
      </c>
      <c r="C60" s="18">
        <v>12</v>
      </c>
      <c r="D60" s="18" t="s">
        <v>72</v>
      </c>
      <c r="E60" s="19"/>
      <c r="F60" s="19"/>
      <c r="G60" s="19"/>
      <c r="H60" s="19"/>
      <c r="I60" s="19"/>
      <c r="J60" s="19"/>
      <c r="K60" s="19"/>
      <c r="L60" s="19"/>
      <c r="M60" s="21"/>
      <c r="N60" s="22" t="s">
        <v>1</v>
      </c>
      <c r="P60" s="22" t="s">
        <v>19</v>
      </c>
      <c r="Q60" s="22" t="s">
        <v>1</v>
      </c>
      <c r="R60" s="22" t="s">
        <v>247</v>
      </c>
      <c r="T60" s="22" t="s">
        <v>3</v>
      </c>
      <c r="BI60" s="23" t="str">
        <f>HYPERLINK("#일위대가목록!A27","Q19_SB13300L007 →")</f>
        <v>Q19_SB13300L007 →</v>
      </c>
    </row>
    <row r="61" spans="1:61" s="22" customFormat="1" ht="18.399999999999999" customHeight="1">
      <c r="A61" s="17" t="s">
        <v>248</v>
      </c>
      <c r="B61" s="18" t="s">
        <v>249</v>
      </c>
      <c r="C61" s="18">
        <v>6</v>
      </c>
      <c r="D61" s="18" t="s">
        <v>72</v>
      </c>
      <c r="E61" s="19"/>
      <c r="F61" s="19"/>
      <c r="G61" s="19"/>
      <c r="H61" s="19"/>
      <c r="I61" s="19"/>
      <c r="J61" s="19"/>
      <c r="K61" s="19"/>
      <c r="L61" s="19"/>
      <c r="M61" s="21"/>
      <c r="N61" s="22" t="s">
        <v>1</v>
      </c>
      <c r="P61" s="22" t="s">
        <v>18</v>
      </c>
      <c r="Q61" s="22" t="s">
        <v>1</v>
      </c>
      <c r="R61" s="22" t="s">
        <v>250</v>
      </c>
      <c r="T61" s="22" t="s">
        <v>3</v>
      </c>
      <c r="BI61" s="23" t="str">
        <f>HYPERLINK("#일위대가목록!A28","Q19_SB13300L008 →")</f>
        <v>Q19_SB13300L008 →</v>
      </c>
    </row>
    <row r="62" spans="1:61" s="22" customFormat="1" ht="18.399999999999999" customHeight="1">
      <c r="A62" s="17" t="s">
        <v>251</v>
      </c>
      <c r="B62" s="18" t="s">
        <v>249</v>
      </c>
      <c r="C62" s="18">
        <v>12</v>
      </c>
      <c r="D62" s="18" t="s">
        <v>72</v>
      </c>
      <c r="E62" s="19"/>
      <c r="F62" s="19"/>
      <c r="G62" s="19"/>
      <c r="H62" s="19"/>
      <c r="I62" s="19"/>
      <c r="J62" s="19"/>
      <c r="K62" s="19"/>
      <c r="L62" s="19"/>
      <c r="M62" s="21"/>
      <c r="N62" s="22" t="s">
        <v>1</v>
      </c>
      <c r="P62" s="22" t="s">
        <v>59</v>
      </c>
      <c r="Q62" s="22" t="s">
        <v>1</v>
      </c>
      <c r="R62" s="22" t="s">
        <v>252</v>
      </c>
      <c r="T62" s="22" t="s">
        <v>3</v>
      </c>
      <c r="BI62" s="23" t="str">
        <f>HYPERLINK("#일위대가목록!A29","Q19_SB13300L009 →")</f>
        <v>Q19_SB13300L009 →</v>
      </c>
    </row>
    <row r="63" spans="1:61" s="22" customFormat="1" ht="18.399999999999999" customHeight="1">
      <c r="A63" s="17" t="s">
        <v>253</v>
      </c>
      <c r="B63" s="18" t="s">
        <v>1</v>
      </c>
      <c r="C63" s="18">
        <v>2</v>
      </c>
      <c r="D63" s="18" t="s">
        <v>74</v>
      </c>
      <c r="E63" s="19"/>
      <c r="F63" s="19"/>
      <c r="G63" s="19"/>
      <c r="H63" s="19"/>
      <c r="I63" s="19"/>
      <c r="J63" s="19"/>
      <c r="K63" s="19"/>
      <c r="L63" s="19"/>
      <c r="M63" s="21"/>
      <c r="N63" s="22" t="s">
        <v>1</v>
      </c>
      <c r="P63" s="22" t="s">
        <v>57</v>
      </c>
      <c r="Q63" s="22" t="s">
        <v>1</v>
      </c>
      <c r="R63" s="22" t="s">
        <v>230</v>
      </c>
      <c r="T63" s="22" t="s">
        <v>3</v>
      </c>
      <c r="BI63" s="23" t="str">
        <f>HYPERLINK("#일위대가목록!A22","Q19_SC01820 →")</f>
        <v>Q19_SC01820 →</v>
      </c>
    </row>
    <row r="64" spans="1:61" s="22" customFormat="1" ht="18.399999999999999" customHeight="1">
      <c r="A64" s="17" t="s">
        <v>254</v>
      </c>
      <c r="B64" s="18" t="s">
        <v>1</v>
      </c>
      <c r="C64" s="18"/>
      <c r="D64" s="18" t="s">
        <v>1</v>
      </c>
      <c r="E64" s="19"/>
      <c r="F64" s="19"/>
      <c r="G64" s="20"/>
      <c r="H64" s="19"/>
      <c r="I64" s="20"/>
      <c r="J64" s="19"/>
      <c r="K64" s="20"/>
      <c r="L64" s="19"/>
      <c r="M64" s="21"/>
      <c r="N64" s="22" t="s">
        <v>1</v>
      </c>
      <c r="P64" s="22" t="s">
        <v>16</v>
      </c>
      <c r="Q64" s="22" t="s">
        <v>1</v>
      </c>
      <c r="R64" s="22" t="s">
        <v>1</v>
      </c>
    </row>
    <row r="65" spans="1:61" s="22" customFormat="1" ht="18.399999999999999" customHeight="1">
      <c r="A65" s="17" t="s">
        <v>486</v>
      </c>
      <c r="B65" s="18" t="s">
        <v>487</v>
      </c>
      <c r="C65" s="18">
        <v>12</v>
      </c>
      <c r="D65" s="18" t="s">
        <v>72</v>
      </c>
      <c r="E65" s="19"/>
      <c r="F65" s="19"/>
      <c r="G65" s="19"/>
      <c r="H65" s="19"/>
      <c r="I65" s="19"/>
      <c r="J65" s="19"/>
      <c r="K65" s="19"/>
      <c r="L65" s="19"/>
      <c r="M65" s="21"/>
      <c r="N65" s="22" t="s">
        <v>1</v>
      </c>
      <c r="P65" s="22" t="s">
        <v>14</v>
      </c>
      <c r="Q65" s="22" t="s">
        <v>1</v>
      </c>
      <c r="R65" s="22" t="s">
        <v>488</v>
      </c>
      <c r="T65" s="22" t="s">
        <v>3</v>
      </c>
      <c r="BI65" s="23" t="str">
        <f>HYPERLINK("#일위대가목록!A30","Q19_SB13300L010 →")</f>
        <v>Q19_SB13300L010 →</v>
      </c>
    </row>
    <row r="66" spans="1:61" s="22" customFormat="1" ht="18.399999999999999" customHeight="1">
      <c r="A66" s="17" t="s">
        <v>255</v>
      </c>
      <c r="B66" s="18" t="s">
        <v>487</v>
      </c>
      <c r="C66" s="18">
        <v>10</v>
      </c>
      <c r="D66" s="18" t="s">
        <v>72</v>
      </c>
      <c r="E66" s="19"/>
      <c r="F66" s="19"/>
      <c r="G66" s="19"/>
      <c r="H66" s="19"/>
      <c r="I66" s="19"/>
      <c r="J66" s="19"/>
      <c r="K66" s="19"/>
      <c r="L66" s="19"/>
      <c r="M66" s="21"/>
      <c r="N66" s="22" t="s">
        <v>1</v>
      </c>
      <c r="P66" s="22" t="s">
        <v>13</v>
      </c>
      <c r="Q66" s="22" t="s">
        <v>1</v>
      </c>
      <c r="R66" s="22" t="s">
        <v>256</v>
      </c>
      <c r="T66" s="22" t="s">
        <v>3</v>
      </c>
      <c r="BI66" s="23" t="str">
        <f>HYPERLINK("#일위대가목록!A31","Q19_SB13300L011 →")</f>
        <v>Q19_SB13300L011 →</v>
      </c>
    </row>
    <row r="67" spans="1:61" s="22" customFormat="1" ht="18.399999999999999" customHeight="1">
      <c r="A67" s="17" t="s">
        <v>257</v>
      </c>
      <c r="B67" s="18" t="s">
        <v>1</v>
      </c>
      <c r="C67" s="18">
        <v>4</v>
      </c>
      <c r="D67" s="18" t="s">
        <v>74</v>
      </c>
      <c r="E67" s="19"/>
      <c r="F67" s="19"/>
      <c r="G67" s="19"/>
      <c r="H67" s="19"/>
      <c r="I67" s="19"/>
      <c r="J67" s="19"/>
      <c r="K67" s="19"/>
      <c r="L67" s="19"/>
      <c r="M67" s="21"/>
      <c r="N67" s="22" t="s">
        <v>1</v>
      </c>
      <c r="P67" s="22" t="s">
        <v>11</v>
      </c>
      <c r="Q67" s="22" t="s">
        <v>1</v>
      </c>
      <c r="R67" s="22" t="s">
        <v>230</v>
      </c>
      <c r="T67" s="22" t="s">
        <v>3</v>
      </c>
      <c r="BI67" s="23" t="str">
        <f>HYPERLINK("#일위대가목록!A22","Q19_SC01820 →")</f>
        <v>Q19_SC01820 →</v>
      </c>
    </row>
    <row r="68" spans="1:61" s="22" customFormat="1" ht="18.399999999999999" customHeight="1">
      <c r="A68" s="17" t="s">
        <v>258</v>
      </c>
      <c r="B68" s="18" t="s">
        <v>259</v>
      </c>
      <c r="C68" s="18">
        <v>25</v>
      </c>
      <c r="D68" s="18" t="s">
        <v>73</v>
      </c>
      <c r="E68" s="19"/>
      <c r="F68" s="19"/>
      <c r="G68" s="19"/>
      <c r="H68" s="19"/>
      <c r="I68" s="19"/>
      <c r="J68" s="19"/>
      <c r="K68" s="19"/>
      <c r="L68" s="19"/>
      <c r="M68" s="21"/>
      <c r="N68" s="22" t="s">
        <v>1</v>
      </c>
      <c r="P68" s="22" t="s">
        <v>10</v>
      </c>
      <c r="Q68" s="22" t="s">
        <v>1</v>
      </c>
      <c r="R68" s="22" t="s">
        <v>260</v>
      </c>
      <c r="T68" s="22" t="s">
        <v>3</v>
      </c>
      <c r="BI68" s="23" t="str">
        <f>HYPERLINK("#일위대가목록!A32","Q19_SB13300L020 →")</f>
        <v>Q19_SB13300L020 →</v>
      </c>
    </row>
    <row r="69" spans="1:61" s="22" customFormat="1" ht="18.399999999999999" customHeight="1">
      <c r="A69" s="17" t="s">
        <v>81</v>
      </c>
      <c r="B69" s="18" t="s">
        <v>1</v>
      </c>
      <c r="C69" s="18"/>
      <c r="D69" s="18" t="s">
        <v>1</v>
      </c>
      <c r="E69" s="19"/>
      <c r="F69" s="19"/>
      <c r="G69" s="20"/>
      <c r="H69" s="19"/>
      <c r="I69" s="20"/>
      <c r="J69" s="19"/>
      <c r="K69" s="20"/>
      <c r="L69" s="19"/>
      <c r="M69" s="21"/>
      <c r="N69" s="22" t="s">
        <v>1</v>
      </c>
      <c r="P69" s="22" t="s">
        <v>5</v>
      </c>
      <c r="Q69" s="22" t="s">
        <v>2</v>
      </c>
      <c r="R69" s="22" t="s">
        <v>1</v>
      </c>
    </row>
    <row r="70" spans="1:61" s="22" customFormat="1" ht="18.399999999999999" customHeight="1">
      <c r="A70" s="2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5"/>
    </row>
    <row r="71" spans="1:61" s="22" customFormat="1" ht="18.399999999999999" customHeight="1">
      <c r="A71" s="17" t="s">
        <v>261</v>
      </c>
      <c r="B71" s="18" t="s">
        <v>1</v>
      </c>
      <c r="C71" s="18">
        <v>1</v>
      </c>
      <c r="D71" s="18" t="s">
        <v>79</v>
      </c>
      <c r="F71" s="19"/>
      <c r="H71" s="19"/>
      <c r="J71" s="19"/>
      <c r="L71" s="19"/>
      <c r="M71" s="21"/>
      <c r="N71" s="22" t="s">
        <v>1</v>
      </c>
      <c r="O71" s="22" t="s">
        <v>176</v>
      </c>
    </row>
    <row r="72" spans="1:61" s="22" customFormat="1" ht="18.399999999999999" customHeight="1">
      <c r="A72" s="17" t="s">
        <v>262</v>
      </c>
      <c r="B72" s="18" t="s">
        <v>1</v>
      </c>
      <c r="C72" s="18"/>
      <c r="D72" s="18" t="s">
        <v>1</v>
      </c>
      <c r="E72" s="19"/>
      <c r="F72" s="19"/>
      <c r="G72" s="20"/>
      <c r="H72" s="19"/>
      <c r="I72" s="20"/>
      <c r="J72" s="19"/>
      <c r="K72" s="20"/>
      <c r="L72" s="19"/>
      <c r="M72" s="21"/>
      <c r="N72" s="22" t="s">
        <v>1</v>
      </c>
      <c r="P72" s="22" t="s">
        <v>41</v>
      </c>
      <c r="Q72" s="22" t="s">
        <v>1</v>
      </c>
      <c r="R72" s="22" t="s">
        <v>1</v>
      </c>
    </row>
    <row r="73" spans="1:61" s="22" customFormat="1" ht="18.399999999999999" customHeight="1">
      <c r="A73" s="17" t="s">
        <v>263</v>
      </c>
      <c r="B73" s="18" t="s">
        <v>264</v>
      </c>
      <c r="C73" s="18">
        <v>35</v>
      </c>
      <c r="D73" s="18" t="s">
        <v>100</v>
      </c>
      <c r="E73" s="19"/>
      <c r="F73" s="19"/>
      <c r="G73" s="19"/>
      <c r="H73" s="19"/>
      <c r="I73" s="19"/>
      <c r="J73" s="19"/>
      <c r="K73" s="19"/>
      <c r="L73" s="19"/>
      <c r="M73" s="21"/>
      <c r="N73" s="22" t="s">
        <v>1</v>
      </c>
      <c r="P73" s="22" t="s">
        <v>40</v>
      </c>
      <c r="Q73" s="22" t="s">
        <v>1</v>
      </c>
      <c r="R73" s="22" t="s">
        <v>105</v>
      </c>
      <c r="T73" s="22" t="s">
        <v>3</v>
      </c>
      <c r="BI73" s="23" t="str">
        <f>HYPERLINK("#일위대가목록!A33","SE06900 →")</f>
        <v>SE06900 →</v>
      </c>
    </row>
    <row r="74" spans="1:61" s="22" customFormat="1" ht="18.399999999999999" customHeight="1">
      <c r="A74" s="17" t="s">
        <v>265</v>
      </c>
      <c r="B74" s="18" t="s">
        <v>1</v>
      </c>
      <c r="C74" s="18">
        <v>40</v>
      </c>
      <c r="D74" s="18" t="s">
        <v>75</v>
      </c>
      <c r="E74" s="19"/>
      <c r="F74" s="19"/>
      <c r="G74" s="19"/>
      <c r="H74" s="19"/>
      <c r="I74" s="19"/>
      <c r="J74" s="19"/>
      <c r="K74" s="19"/>
      <c r="L74" s="19"/>
      <c r="M74" s="21"/>
      <c r="N74" s="22" t="s">
        <v>1</v>
      </c>
      <c r="P74" s="22" t="s">
        <v>37</v>
      </c>
      <c r="Q74" s="22" t="s">
        <v>1</v>
      </c>
      <c r="R74" s="22" t="s">
        <v>143</v>
      </c>
      <c r="T74" s="22" t="s">
        <v>3</v>
      </c>
      <c r="BI74" s="23" t="str">
        <f>HYPERLINK("#일위대가목록!A34","SB12600 →")</f>
        <v>SB12600 →</v>
      </c>
    </row>
    <row r="75" spans="1:61" s="22" customFormat="1" ht="18.399999999999999" customHeight="1">
      <c r="A75" s="17" t="s">
        <v>266</v>
      </c>
      <c r="B75" s="18" t="s">
        <v>1</v>
      </c>
      <c r="C75" s="18">
        <v>18</v>
      </c>
      <c r="D75" s="18" t="s">
        <v>74</v>
      </c>
      <c r="E75" s="19"/>
      <c r="F75" s="19"/>
      <c r="G75" s="19"/>
      <c r="H75" s="19"/>
      <c r="I75" s="19"/>
      <c r="J75" s="19"/>
      <c r="K75" s="19"/>
      <c r="L75" s="19"/>
      <c r="M75" s="21"/>
      <c r="N75" s="22" t="s">
        <v>1</v>
      </c>
      <c r="P75" s="22" t="s">
        <v>36</v>
      </c>
      <c r="Q75" s="22" t="s">
        <v>1</v>
      </c>
      <c r="R75" s="22" t="s">
        <v>145</v>
      </c>
      <c r="T75" s="22" t="s">
        <v>3</v>
      </c>
      <c r="BI75" s="23" t="str">
        <f>HYPERLINK("#일위대가목록!A35","SC01840 →")</f>
        <v>SC01840 →</v>
      </c>
    </row>
    <row r="76" spans="1:61" s="22" customFormat="1" ht="18.399999999999999" customHeight="1">
      <c r="A76" s="17" t="s">
        <v>267</v>
      </c>
      <c r="B76" s="18" t="s">
        <v>141</v>
      </c>
      <c r="C76" s="18">
        <v>9</v>
      </c>
      <c r="D76" s="18" t="s">
        <v>74</v>
      </c>
      <c r="E76" s="19"/>
      <c r="F76" s="19"/>
      <c r="G76" s="19"/>
      <c r="H76" s="19"/>
      <c r="I76" s="19"/>
      <c r="J76" s="19"/>
      <c r="K76" s="19"/>
      <c r="L76" s="19"/>
      <c r="M76" s="21"/>
      <c r="N76" s="22" t="s">
        <v>1</v>
      </c>
      <c r="P76" s="22" t="s">
        <v>34</v>
      </c>
      <c r="Q76" s="22" t="s">
        <v>1</v>
      </c>
      <c r="R76" s="22" t="s">
        <v>142</v>
      </c>
      <c r="T76" s="22" t="s">
        <v>3</v>
      </c>
      <c r="BI76" s="23" t="str">
        <f>HYPERLINK("#일위대가목록!A36","SB01100 →")</f>
        <v>SB01100 →</v>
      </c>
    </row>
    <row r="77" spans="1:61" s="22" customFormat="1" ht="18.399999999999999" customHeight="1">
      <c r="A77" s="17" t="s">
        <v>268</v>
      </c>
      <c r="B77" s="18" t="s">
        <v>146</v>
      </c>
      <c r="C77" s="18">
        <v>7</v>
      </c>
      <c r="D77" s="18" t="s">
        <v>75</v>
      </c>
      <c r="E77" s="19"/>
      <c r="F77" s="19"/>
      <c r="G77" s="19"/>
      <c r="H77" s="19"/>
      <c r="I77" s="19"/>
      <c r="J77" s="19"/>
      <c r="K77" s="19"/>
      <c r="L77" s="19"/>
      <c r="M77" s="21"/>
      <c r="N77" s="22" t="s">
        <v>1</v>
      </c>
      <c r="P77" s="22" t="s">
        <v>33</v>
      </c>
      <c r="Q77" s="22" t="s">
        <v>1</v>
      </c>
      <c r="R77" s="22" t="s">
        <v>147</v>
      </c>
      <c r="T77" s="22" t="s">
        <v>3</v>
      </c>
      <c r="BI77" s="23" t="str">
        <f>HYPERLINK("#일위대가목록!A37","SB03200 →")</f>
        <v>SB03200 →</v>
      </c>
    </row>
    <row r="78" spans="1:61" s="22" customFormat="1" ht="18.399999999999999" customHeight="1">
      <c r="A78" s="17" t="s">
        <v>81</v>
      </c>
      <c r="B78" s="18" t="s">
        <v>1</v>
      </c>
      <c r="C78" s="18"/>
      <c r="D78" s="18" t="s">
        <v>1</v>
      </c>
      <c r="E78" s="19"/>
      <c r="F78" s="19"/>
      <c r="G78" s="20"/>
      <c r="H78" s="19"/>
      <c r="I78" s="20"/>
      <c r="J78" s="19"/>
      <c r="K78" s="20"/>
      <c r="L78" s="19"/>
      <c r="M78" s="21"/>
      <c r="N78" s="22" t="s">
        <v>1</v>
      </c>
      <c r="P78" s="22" t="s">
        <v>6</v>
      </c>
      <c r="Q78" s="22" t="s">
        <v>2</v>
      </c>
      <c r="R78" s="22" t="s">
        <v>1</v>
      </c>
    </row>
    <row r="79" spans="1:61" s="22" customFormat="1" ht="18.399999999999999" customHeight="1">
      <c r="A79" s="2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5"/>
    </row>
    <row r="80" spans="1:61" s="22" customFormat="1" ht="18.399999999999999" customHeight="1">
      <c r="A80" s="17" t="s">
        <v>269</v>
      </c>
      <c r="B80" s="18" t="s">
        <v>1</v>
      </c>
      <c r="C80" s="18">
        <v>1</v>
      </c>
      <c r="D80" s="18" t="s">
        <v>79</v>
      </c>
      <c r="F80" s="19"/>
      <c r="H80" s="19"/>
      <c r="J80" s="19"/>
      <c r="L80" s="19"/>
      <c r="M80" s="21"/>
      <c r="N80" s="22" t="s">
        <v>1</v>
      </c>
      <c r="O80" s="22" t="s">
        <v>178</v>
      </c>
    </row>
    <row r="81" spans="1:61" s="22" customFormat="1" ht="18.399999999999999" customHeight="1">
      <c r="A81" s="17" t="s">
        <v>270</v>
      </c>
      <c r="B81" s="18" t="s">
        <v>1</v>
      </c>
      <c r="C81" s="18"/>
      <c r="D81" s="18" t="s">
        <v>1</v>
      </c>
      <c r="E81" s="19"/>
      <c r="F81" s="19"/>
      <c r="G81" s="20"/>
      <c r="H81" s="19"/>
      <c r="I81" s="20"/>
      <c r="J81" s="19"/>
      <c r="K81" s="20"/>
      <c r="L81" s="19"/>
      <c r="M81" s="21"/>
      <c r="N81" s="22" t="s">
        <v>1</v>
      </c>
      <c r="P81" s="22" t="s">
        <v>41</v>
      </c>
      <c r="Q81" s="22" t="s">
        <v>1</v>
      </c>
      <c r="R81" s="22" t="s">
        <v>1</v>
      </c>
    </row>
    <row r="82" spans="1:61" s="22" customFormat="1" ht="18.399999999999999" customHeight="1">
      <c r="A82" s="17" t="s">
        <v>271</v>
      </c>
      <c r="B82" s="18" t="s">
        <v>1</v>
      </c>
      <c r="C82" s="18"/>
      <c r="D82" s="18" t="s">
        <v>1</v>
      </c>
      <c r="E82" s="19"/>
      <c r="F82" s="19"/>
      <c r="G82" s="20"/>
      <c r="H82" s="19"/>
      <c r="I82" s="20"/>
      <c r="J82" s="19"/>
      <c r="K82" s="20"/>
      <c r="L82" s="19"/>
      <c r="M82" s="21"/>
      <c r="N82" s="22" t="s">
        <v>1</v>
      </c>
      <c r="P82" s="22" t="s">
        <v>40</v>
      </c>
      <c r="Q82" s="22" t="s">
        <v>1</v>
      </c>
      <c r="R82" s="22" t="s">
        <v>1</v>
      </c>
    </row>
    <row r="83" spans="1:61" s="22" customFormat="1" ht="18.399999999999999" customHeight="1">
      <c r="A83" s="17" t="s">
        <v>272</v>
      </c>
      <c r="B83" s="18" t="s">
        <v>163</v>
      </c>
      <c r="C83" s="18">
        <v>1209</v>
      </c>
      <c r="D83" s="18" t="s">
        <v>75</v>
      </c>
      <c r="E83" s="19"/>
      <c r="F83" s="19"/>
      <c r="G83" s="19"/>
      <c r="H83" s="19"/>
      <c r="I83" s="19"/>
      <c r="J83" s="19"/>
      <c r="K83" s="19"/>
      <c r="L83" s="19"/>
      <c r="M83" s="21"/>
      <c r="N83" s="22" t="s">
        <v>1</v>
      </c>
      <c r="P83" s="22" t="s">
        <v>38</v>
      </c>
      <c r="Q83" s="22" t="s">
        <v>1</v>
      </c>
      <c r="R83" s="22" t="s">
        <v>153</v>
      </c>
      <c r="T83" s="22" t="s">
        <v>3</v>
      </c>
      <c r="BI83" s="23" t="str">
        <f>HYPERLINK("#일위대가목록!A38","SE02400 →")</f>
        <v>SE02400 →</v>
      </c>
    </row>
    <row r="84" spans="1:61" s="22" customFormat="1" ht="18.399999999999999" customHeight="1">
      <c r="A84" s="17" t="s">
        <v>273</v>
      </c>
      <c r="B84" s="18" t="s">
        <v>148</v>
      </c>
      <c r="C84" s="18">
        <v>1209</v>
      </c>
      <c r="D84" s="18" t="s">
        <v>75</v>
      </c>
      <c r="E84" s="19"/>
      <c r="F84" s="19"/>
      <c r="G84" s="19"/>
      <c r="H84" s="19"/>
      <c r="I84" s="19"/>
      <c r="J84" s="19"/>
      <c r="K84" s="19"/>
      <c r="L84" s="19"/>
      <c r="M84" s="21"/>
      <c r="N84" s="22" t="s">
        <v>1</v>
      </c>
      <c r="P84" s="22" t="s">
        <v>36</v>
      </c>
      <c r="Q84" s="22" t="s">
        <v>1</v>
      </c>
      <c r="R84" s="22" t="s">
        <v>149</v>
      </c>
      <c r="T84" s="22" t="s">
        <v>3</v>
      </c>
      <c r="BI84" s="23" t="str">
        <f>HYPERLINK("#일위대가목록!A39","SE01910 →")</f>
        <v>SE01910 →</v>
      </c>
    </row>
    <row r="85" spans="1:61" s="22" customFormat="1" ht="18.399999999999999" customHeight="1">
      <c r="A85" s="17" t="s">
        <v>274</v>
      </c>
      <c r="B85" s="18" t="s">
        <v>275</v>
      </c>
      <c r="C85" s="18">
        <v>1209</v>
      </c>
      <c r="D85" s="18" t="s">
        <v>75</v>
      </c>
      <c r="E85" s="19"/>
      <c r="F85" s="19"/>
      <c r="G85" s="19"/>
      <c r="H85" s="19"/>
      <c r="I85" s="19"/>
      <c r="J85" s="19"/>
      <c r="K85" s="19"/>
      <c r="L85" s="19"/>
      <c r="M85" s="21"/>
      <c r="N85" s="22" t="s">
        <v>1</v>
      </c>
      <c r="P85" s="22" t="s">
        <v>34</v>
      </c>
      <c r="Q85" s="22" t="s">
        <v>1</v>
      </c>
      <c r="R85" s="22" t="s">
        <v>276</v>
      </c>
      <c r="T85" s="22" t="s">
        <v>3</v>
      </c>
      <c r="BI85" s="23" t="str">
        <f>HYPERLINK("#일위대가목록!A40","SE02100 →")</f>
        <v>SE02100 →</v>
      </c>
    </row>
    <row r="86" spans="1:61" s="22" customFormat="1" ht="18.399999999999999" customHeight="1">
      <c r="A86" s="17" t="s">
        <v>277</v>
      </c>
      <c r="B86" s="18" t="s">
        <v>151</v>
      </c>
      <c r="C86" s="18">
        <v>1209</v>
      </c>
      <c r="D86" s="18" t="s">
        <v>75</v>
      </c>
      <c r="E86" s="19"/>
      <c r="F86" s="19"/>
      <c r="G86" s="19"/>
      <c r="H86" s="19"/>
      <c r="I86" s="19"/>
      <c r="J86" s="19"/>
      <c r="K86" s="19"/>
      <c r="L86" s="19"/>
      <c r="M86" s="21"/>
      <c r="N86" s="22" t="s">
        <v>1</v>
      </c>
      <c r="P86" s="22" t="s">
        <v>32</v>
      </c>
      <c r="Q86" s="22" t="s">
        <v>1</v>
      </c>
      <c r="R86" s="22" t="s">
        <v>152</v>
      </c>
      <c r="T86" s="22" t="s">
        <v>3</v>
      </c>
      <c r="BI86" s="23" t="str">
        <f>HYPERLINK("#일위대가목록!A41","SE01810 →")</f>
        <v>SE01810 →</v>
      </c>
    </row>
    <row r="87" spans="1:61" s="22" customFormat="1" ht="18.399999999999999" customHeight="1">
      <c r="A87" s="17" t="s">
        <v>278</v>
      </c>
      <c r="B87" s="18" t="s">
        <v>162</v>
      </c>
      <c r="C87" s="18">
        <v>444</v>
      </c>
      <c r="D87" s="18" t="s">
        <v>74</v>
      </c>
      <c r="E87" s="19"/>
      <c r="F87" s="19"/>
      <c r="G87" s="19"/>
      <c r="H87" s="19"/>
      <c r="I87" s="19"/>
      <c r="J87" s="19"/>
      <c r="K87" s="19"/>
      <c r="L87" s="19"/>
      <c r="M87" s="21"/>
      <c r="N87" s="22" t="s">
        <v>1</v>
      </c>
      <c r="P87" s="22" t="s">
        <v>51</v>
      </c>
      <c r="Q87" s="22" t="s">
        <v>1</v>
      </c>
      <c r="R87" s="22" t="s">
        <v>150</v>
      </c>
      <c r="T87" s="22" t="s">
        <v>3</v>
      </c>
      <c r="BI87" s="23" t="str">
        <f>HYPERLINK("#일위대가목록!A42","SE01100 →")</f>
        <v>SE01100 →</v>
      </c>
    </row>
    <row r="88" spans="1:61" s="22" customFormat="1" ht="18.399999999999999" customHeight="1">
      <c r="A88" s="17" t="s">
        <v>449</v>
      </c>
      <c r="B88" s="18" t="s">
        <v>1</v>
      </c>
      <c r="C88" s="18"/>
      <c r="D88" s="18" t="s">
        <v>1</v>
      </c>
      <c r="E88" s="19"/>
      <c r="F88" s="19"/>
      <c r="G88" s="20"/>
      <c r="H88" s="19"/>
      <c r="I88" s="20"/>
      <c r="J88" s="19"/>
      <c r="K88" s="20"/>
      <c r="L88" s="19"/>
      <c r="M88" s="21"/>
      <c r="N88" s="22" t="s">
        <v>1</v>
      </c>
      <c r="P88" s="22" t="s">
        <v>48</v>
      </c>
      <c r="Q88" s="22" t="s">
        <v>1</v>
      </c>
      <c r="R88" s="22" t="s">
        <v>1</v>
      </c>
    </row>
    <row r="89" spans="1:61" s="22" customFormat="1" ht="18.399999999999999" customHeight="1">
      <c r="A89" s="17" t="s">
        <v>450</v>
      </c>
      <c r="B89" s="18" t="s">
        <v>451</v>
      </c>
      <c r="C89" s="18">
        <v>617</v>
      </c>
      <c r="D89" s="18" t="s">
        <v>75</v>
      </c>
      <c r="E89" s="19"/>
      <c r="F89" s="19"/>
      <c r="G89" s="19"/>
      <c r="H89" s="19"/>
      <c r="I89" s="19"/>
      <c r="J89" s="19"/>
      <c r="K89" s="19"/>
      <c r="L89" s="19"/>
      <c r="M89" s="21"/>
      <c r="N89" s="22" t="s">
        <v>1</v>
      </c>
      <c r="P89" s="22" t="s">
        <v>30</v>
      </c>
      <c r="Q89" s="22" t="s">
        <v>1</v>
      </c>
      <c r="R89" s="22" t="s">
        <v>452</v>
      </c>
      <c r="T89" s="22" t="s">
        <v>3</v>
      </c>
      <c r="BI89" s="23" t="str">
        <f>HYPERLINK("#일위대가목록!A43","SE04350 →")</f>
        <v>SE04350 →</v>
      </c>
    </row>
    <row r="90" spans="1:61" s="22" customFormat="1" ht="18.399999999999999" customHeight="1">
      <c r="A90" s="17" t="s">
        <v>279</v>
      </c>
      <c r="B90" s="18" t="s">
        <v>1</v>
      </c>
      <c r="C90" s="18"/>
      <c r="D90" s="18" t="s">
        <v>1</v>
      </c>
      <c r="E90" s="19"/>
      <c r="F90" s="19"/>
      <c r="G90" s="20"/>
      <c r="H90" s="19"/>
      <c r="I90" s="20"/>
      <c r="J90" s="19"/>
      <c r="K90" s="20"/>
      <c r="L90" s="19"/>
      <c r="M90" s="21"/>
      <c r="N90" s="22" t="s">
        <v>1</v>
      </c>
      <c r="P90" s="22" t="s">
        <v>29</v>
      </c>
      <c r="Q90" s="22" t="s">
        <v>1</v>
      </c>
      <c r="R90" s="22" t="s">
        <v>1</v>
      </c>
    </row>
    <row r="91" spans="1:61" s="22" customFormat="1" ht="18.399999999999999" customHeight="1">
      <c r="A91" s="17" t="s">
        <v>280</v>
      </c>
      <c r="B91" s="18" t="s">
        <v>157</v>
      </c>
      <c r="C91" s="18">
        <v>264</v>
      </c>
      <c r="D91" s="18" t="s">
        <v>75</v>
      </c>
      <c r="E91" s="19"/>
      <c r="F91" s="19"/>
      <c r="G91" s="19"/>
      <c r="H91" s="19"/>
      <c r="I91" s="19"/>
      <c r="J91" s="19"/>
      <c r="K91" s="19"/>
      <c r="L91" s="19"/>
      <c r="M91" s="21"/>
      <c r="N91" s="22" t="s">
        <v>1</v>
      </c>
      <c r="P91" s="22" t="s">
        <v>26</v>
      </c>
      <c r="Q91" s="22" t="s">
        <v>1</v>
      </c>
      <c r="R91" s="22" t="s">
        <v>154</v>
      </c>
      <c r="T91" s="22" t="s">
        <v>3</v>
      </c>
      <c r="BI91" s="23" t="str">
        <f>HYPERLINK("#일위대가목록!A44","SE03400 →")</f>
        <v>SE03400 →</v>
      </c>
    </row>
    <row r="92" spans="1:61" s="22" customFormat="1" ht="18.399999999999999" customHeight="1">
      <c r="A92" s="17" t="s">
        <v>281</v>
      </c>
      <c r="B92" s="18" t="s">
        <v>1</v>
      </c>
      <c r="C92" s="18">
        <v>265</v>
      </c>
      <c r="D92" s="18" t="s">
        <v>75</v>
      </c>
      <c r="E92" s="19"/>
      <c r="F92" s="19"/>
      <c r="G92" s="19"/>
      <c r="H92" s="19"/>
      <c r="I92" s="19"/>
      <c r="J92" s="19"/>
      <c r="K92" s="19"/>
      <c r="L92" s="19"/>
      <c r="M92" s="21"/>
      <c r="N92" s="22" t="s">
        <v>1</v>
      </c>
      <c r="P92" s="22" t="s">
        <v>50</v>
      </c>
      <c r="Q92" s="22" t="s">
        <v>1</v>
      </c>
      <c r="R92" s="22" t="s">
        <v>143</v>
      </c>
      <c r="T92" s="22" t="s">
        <v>3</v>
      </c>
      <c r="BI92" s="23" t="str">
        <f>HYPERLINK("#일위대가목록!A34","SB12600 →")</f>
        <v>SB12600 →</v>
      </c>
    </row>
    <row r="93" spans="1:61" s="22" customFormat="1" ht="18.399999999999999" customHeight="1">
      <c r="A93" s="17" t="s">
        <v>282</v>
      </c>
      <c r="B93" s="18" t="s">
        <v>107</v>
      </c>
      <c r="C93" s="18">
        <v>38</v>
      </c>
      <c r="D93" s="18" t="s">
        <v>74</v>
      </c>
      <c r="E93" s="19"/>
      <c r="F93" s="19"/>
      <c r="G93" s="19"/>
      <c r="H93" s="19"/>
      <c r="I93" s="19"/>
      <c r="J93" s="19"/>
      <c r="K93" s="19"/>
      <c r="L93" s="19"/>
      <c r="M93" s="21"/>
      <c r="N93" s="22" t="s">
        <v>1</v>
      </c>
      <c r="P93" s="22" t="s">
        <v>46</v>
      </c>
      <c r="Q93" s="22" t="s">
        <v>1</v>
      </c>
      <c r="R93" s="22" t="s">
        <v>108</v>
      </c>
      <c r="T93" s="22" t="s">
        <v>3</v>
      </c>
      <c r="BI93" s="23" t="str">
        <f>HYPERLINK("#일위대가목록!A45","SE00900 →")</f>
        <v>SE00900 →</v>
      </c>
    </row>
    <row r="94" spans="1:61" s="22" customFormat="1" ht="18.399999999999999" customHeight="1">
      <c r="A94" s="17" t="s">
        <v>283</v>
      </c>
      <c r="B94" s="18" t="s">
        <v>1</v>
      </c>
      <c r="C94" s="18"/>
      <c r="D94" s="18" t="s">
        <v>1</v>
      </c>
      <c r="E94" s="19"/>
      <c r="F94" s="19"/>
      <c r="G94" s="20"/>
      <c r="H94" s="19"/>
      <c r="I94" s="20"/>
      <c r="J94" s="19"/>
      <c r="K94" s="20"/>
      <c r="L94" s="19"/>
      <c r="M94" s="21"/>
      <c r="N94" s="22" t="s">
        <v>1</v>
      </c>
      <c r="P94" s="22" t="s">
        <v>22</v>
      </c>
      <c r="Q94" s="22" t="s">
        <v>1</v>
      </c>
      <c r="R94" s="22" t="s">
        <v>1</v>
      </c>
    </row>
    <row r="95" spans="1:61" s="22" customFormat="1" ht="18.399999999999999" customHeight="1">
      <c r="A95" s="17" t="s">
        <v>284</v>
      </c>
      <c r="B95" s="18" t="s">
        <v>285</v>
      </c>
      <c r="C95" s="18">
        <v>5</v>
      </c>
      <c r="D95" s="18" t="s">
        <v>75</v>
      </c>
      <c r="E95" s="19"/>
      <c r="F95" s="19"/>
      <c r="G95" s="19"/>
      <c r="H95" s="19"/>
      <c r="I95" s="19"/>
      <c r="J95" s="19"/>
      <c r="K95" s="19"/>
      <c r="L95" s="19"/>
      <c r="M95" s="21"/>
      <c r="N95" s="22" t="s">
        <v>1</v>
      </c>
      <c r="P95" s="22" t="s">
        <v>20</v>
      </c>
      <c r="Q95" s="22" t="s">
        <v>1</v>
      </c>
      <c r="R95" s="22" t="s">
        <v>286</v>
      </c>
      <c r="T95" s="22" t="s">
        <v>3</v>
      </c>
      <c r="BI95" s="23" t="str">
        <f>HYPERLINK("#일위대가목록!A46","SE03500 →")</f>
        <v>SE03500 →</v>
      </c>
    </row>
    <row r="96" spans="1:61" s="22" customFormat="1" ht="18.399999999999999" customHeight="1">
      <c r="A96" s="17" t="s">
        <v>281</v>
      </c>
      <c r="B96" s="18" t="s">
        <v>1</v>
      </c>
      <c r="C96" s="18">
        <v>5</v>
      </c>
      <c r="D96" s="18" t="s">
        <v>75</v>
      </c>
      <c r="E96" s="19"/>
      <c r="F96" s="19"/>
      <c r="G96" s="19"/>
      <c r="H96" s="19"/>
      <c r="I96" s="19"/>
      <c r="J96" s="19"/>
      <c r="K96" s="19"/>
      <c r="L96" s="19"/>
      <c r="M96" s="21"/>
      <c r="N96" s="22" t="s">
        <v>1</v>
      </c>
      <c r="P96" s="22" t="s">
        <v>55</v>
      </c>
      <c r="Q96" s="22" t="s">
        <v>1</v>
      </c>
      <c r="R96" s="22" t="s">
        <v>143</v>
      </c>
      <c r="T96" s="22" t="s">
        <v>3</v>
      </c>
      <c r="BI96" s="23" t="str">
        <f>HYPERLINK("#일위대가목록!A34","SB12600 →")</f>
        <v>SB12600 →</v>
      </c>
    </row>
    <row r="97" spans="1:61" s="22" customFormat="1" ht="18.399999999999999" customHeight="1">
      <c r="A97" s="17" t="s">
        <v>282</v>
      </c>
      <c r="B97" s="18" t="s">
        <v>107</v>
      </c>
      <c r="C97" s="18">
        <v>1</v>
      </c>
      <c r="D97" s="18" t="s">
        <v>74</v>
      </c>
      <c r="E97" s="19"/>
      <c r="F97" s="19"/>
      <c r="G97" s="19"/>
      <c r="H97" s="19"/>
      <c r="I97" s="19"/>
      <c r="J97" s="19"/>
      <c r="K97" s="19"/>
      <c r="L97" s="19"/>
      <c r="M97" s="21"/>
      <c r="N97" s="22" t="s">
        <v>1</v>
      </c>
      <c r="P97" s="22" t="s">
        <v>54</v>
      </c>
      <c r="Q97" s="22" t="s">
        <v>1</v>
      </c>
      <c r="R97" s="22" t="s">
        <v>108</v>
      </c>
      <c r="T97" s="22" t="s">
        <v>3</v>
      </c>
      <c r="BI97" s="23" t="str">
        <f>HYPERLINK("#일위대가목록!A45","SE00900 →")</f>
        <v>SE00900 →</v>
      </c>
    </row>
    <row r="98" spans="1:61" s="22" customFormat="1" ht="18.399999999999999" customHeight="1">
      <c r="A98" s="17" t="s">
        <v>287</v>
      </c>
      <c r="B98" s="18" t="s">
        <v>1</v>
      </c>
      <c r="C98" s="18"/>
      <c r="D98" s="18" t="s">
        <v>1</v>
      </c>
      <c r="E98" s="19"/>
      <c r="F98" s="19"/>
      <c r="G98" s="20"/>
      <c r="H98" s="19"/>
      <c r="I98" s="20"/>
      <c r="J98" s="19"/>
      <c r="K98" s="20"/>
      <c r="L98" s="19"/>
      <c r="M98" s="21"/>
      <c r="N98" s="22" t="s">
        <v>1</v>
      </c>
      <c r="P98" s="22" t="s">
        <v>12</v>
      </c>
      <c r="Q98" s="22" t="s">
        <v>1</v>
      </c>
      <c r="R98" s="22" t="s">
        <v>1</v>
      </c>
    </row>
    <row r="99" spans="1:61" s="22" customFormat="1" ht="18.399999999999999" customHeight="1">
      <c r="A99" s="17" t="s">
        <v>288</v>
      </c>
      <c r="B99" s="18" t="s">
        <v>1</v>
      </c>
      <c r="C99" s="18"/>
      <c r="D99" s="18" t="s">
        <v>1</v>
      </c>
      <c r="E99" s="19"/>
      <c r="F99" s="19"/>
      <c r="G99" s="20"/>
      <c r="H99" s="19"/>
      <c r="I99" s="20"/>
      <c r="J99" s="19"/>
      <c r="K99" s="20"/>
      <c r="L99" s="19"/>
      <c r="M99" s="21"/>
      <c r="N99" s="22" t="s">
        <v>1</v>
      </c>
      <c r="P99" s="22" t="s">
        <v>11</v>
      </c>
      <c r="Q99" s="22" t="s">
        <v>1</v>
      </c>
      <c r="R99" s="22" t="s">
        <v>1</v>
      </c>
    </row>
    <row r="100" spans="1:61" s="22" customFormat="1" ht="18.399999999999999" customHeight="1">
      <c r="A100" s="17" t="s">
        <v>289</v>
      </c>
      <c r="B100" s="18" t="s">
        <v>290</v>
      </c>
      <c r="C100" s="18">
        <v>279</v>
      </c>
      <c r="D100" s="18" t="s">
        <v>73</v>
      </c>
      <c r="E100" s="19"/>
      <c r="F100" s="19"/>
      <c r="G100" s="19"/>
      <c r="H100" s="19"/>
      <c r="I100" s="19"/>
      <c r="J100" s="19"/>
      <c r="K100" s="19"/>
      <c r="L100" s="19"/>
      <c r="M100" s="21"/>
      <c r="N100" s="22" t="s">
        <v>1</v>
      </c>
      <c r="P100" s="22" t="s">
        <v>9</v>
      </c>
      <c r="Q100" s="22" t="s">
        <v>1</v>
      </c>
      <c r="R100" s="22" t="s">
        <v>155</v>
      </c>
      <c r="T100" s="22" t="s">
        <v>3</v>
      </c>
      <c r="BI100" s="23" t="str">
        <f>HYPERLINK("#일위대가목록!A47","SE04950 →")</f>
        <v>SE04950 →</v>
      </c>
    </row>
    <row r="101" spans="1:61" s="22" customFormat="1" ht="18.399999999999999" customHeight="1">
      <c r="A101" s="17" t="s">
        <v>289</v>
      </c>
      <c r="B101" s="18" t="s">
        <v>291</v>
      </c>
      <c r="C101" s="18">
        <v>33</v>
      </c>
      <c r="D101" s="18" t="s">
        <v>73</v>
      </c>
      <c r="E101" s="19"/>
      <c r="F101" s="19"/>
      <c r="G101" s="19"/>
      <c r="H101" s="19"/>
      <c r="I101" s="19"/>
      <c r="J101" s="19"/>
      <c r="K101" s="19"/>
      <c r="L101" s="19"/>
      <c r="M101" s="21"/>
      <c r="N101" s="22" t="s">
        <v>1</v>
      </c>
      <c r="P101" s="22" t="s">
        <v>8</v>
      </c>
      <c r="Q101" s="22" t="s">
        <v>1</v>
      </c>
      <c r="R101" s="22" t="s">
        <v>292</v>
      </c>
      <c r="T101" s="22" t="s">
        <v>3</v>
      </c>
      <c r="BI101" s="23" t="str">
        <f>HYPERLINK("#일위대가목록!A48","SE04960 →")</f>
        <v>SE04960 →</v>
      </c>
    </row>
    <row r="102" spans="1:61" s="22" customFormat="1" ht="18.399999999999999" customHeight="1">
      <c r="A102" s="17" t="s">
        <v>293</v>
      </c>
      <c r="B102" s="18" t="s">
        <v>1</v>
      </c>
      <c r="C102" s="18"/>
      <c r="D102" s="18" t="s">
        <v>1</v>
      </c>
      <c r="E102" s="19"/>
      <c r="F102" s="19"/>
      <c r="G102" s="20"/>
      <c r="H102" s="19"/>
      <c r="I102" s="20"/>
      <c r="J102" s="19"/>
      <c r="K102" s="20"/>
      <c r="L102" s="19"/>
      <c r="M102" s="21"/>
      <c r="N102" s="22" t="s">
        <v>1</v>
      </c>
      <c r="P102" s="22" t="s">
        <v>7</v>
      </c>
      <c r="Q102" s="22" t="s">
        <v>1</v>
      </c>
      <c r="R102" s="22" t="s">
        <v>1</v>
      </c>
    </row>
    <row r="103" spans="1:61" s="22" customFormat="1" ht="18.399999999999999" customHeight="1">
      <c r="A103" s="17" t="s">
        <v>294</v>
      </c>
      <c r="B103" s="18" t="s">
        <v>295</v>
      </c>
      <c r="C103" s="18">
        <v>6</v>
      </c>
      <c r="D103" s="18" t="s">
        <v>73</v>
      </c>
      <c r="E103" s="19"/>
      <c r="F103" s="19"/>
      <c r="G103" s="19"/>
      <c r="H103" s="19"/>
      <c r="I103" s="19"/>
      <c r="J103" s="19"/>
      <c r="K103" s="19"/>
      <c r="L103" s="19"/>
      <c r="M103" s="21"/>
      <c r="N103" s="22" t="s">
        <v>1</v>
      </c>
      <c r="P103" s="22" t="s">
        <v>45</v>
      </c>
      <c r="Q103" s="22" t="s">
        <v>1</v>
      </c>
      <c r="R103" s="22" t="s">
        <v>296</v>
      </c>
      <c r="T103" s="22" t="s">
        <v>3</v>
      </c>
      <c r="BI103" s="23" t="str">
        <f>HYPERLINK("#일위대가목록!A49","SE04970 →")</f>
        <v>SE04970 →</v>
      </c>
    </row>
    <row r="104" spans="1:61" s="22" customFormat="1" ht="18.399999999999999" customHeight="1">
      <c r="A104" s="17" t="s">
        <v>294</v>
      </c>
      <c r="B104" s="18" t="s">
        <v>297</v>
      </c>
      <c r="C104" s="18">
        <v>6</v>
      </c>
      <c r="D104" s="18" t="s">
        <v>73</v>
      </c>
      <c r="E104" s="19"/>
      <c r="F104" s="19"/>
      <c r="G104" s="19"/>
      <c r="H104" s="19"/>
      <c r="I104" s="19"/>
      <c r="J104" s="19"/>
      <c r="K104" s="19"/>
      <c r="L104" s="19"/>
      <c r="M104" s="21"/>
      <c r="N104" s="22" t="s">
        <v>1</v>
      </c>
      <c r="P104" s="22" t="s">
        <v>453</v>
      </c>
      <c r="Q104" s="22" t="s">
        <v>1</v>
      </c>
      <c r="R104" s="22" t="s">
        <v>298</v>
      </c>
      <c r="T104" s="22" t="s">
        <v>3</v>
      </c>
      <c r="BI104" s="23" t="str">
        <f>HYPERLINK("#일위대가목록!A50","SE04980 →")</f>
        <v>SE04980 →</v>
      </c>
    </row>
    <row r="105" spans="1:61" s="22" customFormat="1" ht="18.399999999999999" customHeight="1">
      <c r="A105" s="17" t="s">
        <v>299</v>
      </c>
      <c r="B105" s="18" t="s">
        <v>1</v>
      </c>
      <c r="C105" s="18"/>
      <c r="D105" s="18" t="s">
        <v>1</v>
      </c>
      <c r="E105" s="19"/>
      <c r="F105" s="19"/>
      <c r="G105" s="20"/>
      <c r="H105" s="19"/>
      <c r="I105" s="20"/>
      <c r="J105" s="19"/>
      <c r="K105" s="20"/>
      <c r="L105" s="19"/>
      <c r="M105" s="21"/>
      <c r="N105" s="22" t="s">
        <v>1</v>
      </c>
      <c r="P105" s="22" t="s">
        <v>43</v>
      </c>
      <c r="Q105" s="22" t="s">
        <v>1</v>
      </c>
      <c r="R105" s="22" t="s">
        <v>1</v>
      </c>
    </row>
    <row r="106" spans="1:61" s="22" customFormat="1" ht="18.399999999999999" customHeight="1">
      <c r="A106" s="17" t="s">
        <v>300</v>
      </c>
      <c r="B106" s="18" t="s">
        <v>301</v>
      </c>
      <c r="C106" s="18">
        <v>153</v>
      </c>
      <c r="D106" s="18" t="s">
        <v>73</v>
      </c>
      <c r="E106" s="19"/>
      <c r="F106" s="19"/>
      <c r="G106" s="19"/>
      <c r="H106" s="19"/>
      <c r="I106" s="19"/>
      <c r="J106" s="19"/>
      <c r="K106" s="19"/>
      <c r="L106" s="19"/>
      <c r="M106" s="21"/>
      <c r="N106" s="22" t="s">
        <v>1</v>
      </c>
      <c r="P106" s="22" t="s">
        <v>42</v>
      </c>
      <c r="Q106" s="22" t="s">
        <v>1</v>
      </c>
      <c r="R106" s="22" t="s">
        <v>109</v>
      </c>
      <c r="T106" s="22" t="s">
        <v>3</v>
      </c>
      <c r="BI106" s="23" t="str">
        <f>HYPERLINK("#일위대가목록!A51","SE04930 →")</f>
        <v>SE04930 →</v>
      </c>
    </row>
    <row r="107" spans="1:61" s="22" customFormat="1" ht="18.399999999999999" customHeight="1">
      <c r="A107" s="17" t="s">
        <v>81</v>
      </c>
      <c r="B107" s="18" t="s">
        <v>1</v>
      </c>
      <c r="C107" s="18"/>
      <c r="D107" s="18" t="s">
        <v>1</v>
      </c>
      <c r="E107" s="19"/>
      <c r="F107" s="19"/>
      <c r="G107" s="20"/>
      <c r="H107" s="19"/>
      <c r="I107" s="20"/>
      <c r="J107" s="19"/>
      <c r="K107" s="20"/>
      <c r="L107" s="19"/>
      <c r="M107" s="21"/>
      <c r="N107" s="22" t="s">
        <v>1</v>
      </c>
      <c r="P107" s="22" t="s">
        <v>4</v>
      </c>
      <c r="Q107" s="22" t="s">
        <v>2</v>
      </c>
      <c r="R107" s="22" t="s">
        <v>1</v>
      </c>
    </row>
    <row r="108" spans="1:61" s="22" customFormat="1" ht="18.399999999999999" customHeight="1">
      <c r="A108" s="2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5"/>
    </row>
    <row r="109" spans="1:61" s="22" customFormat="1" ht="18.399999999999999" customHeight="1">
      <c r="A109" s="17" t="s">
        <v>302</v>
      </c>
      <c r="B109" s="18" t="s">
        <v>1</v>
      </c>
      <c r="C109" s="18">
        <v>1</v>
      </c>
      <c r="D109" s="18" t="s">
        <v>79</v>
      </c>
      <c r="F109" s="19"/>
      <c r="H109" s="19"/>
      <c r="J109" s="19"/>
      <c r="L109" s="19"/>
      <c r="M109" s="21"/>
      <c r="N109" s="22" t="s">
        <v>1</v>
      </c>
      <c r="O109" s="22" t="s">
        <v>180</v>
      </c>
    </row>
    <row r="110" spans="1:61" s="22" customFormat="1" ht="18.399999999999999" customHeight="1">
      <c r="A110" s="17" t="s">
        <v>303</v>
      </c>
      <c r="B110" s="18" t="s">
        <v>1</v>
      </c>
      <c r="C110" s="18"/>
      <c r="D110" s="18" t="s">
        <v>1</v>
      </c>
      <c r="E110" s="19"/>
      <c r="F110" s="19"/>
      <c r="G110" s="20"/>
      <c r="H110" s="19"/>
      <c r="I110" s="20"/>
      <c r="J110" s="19"/>
      <c r="K110" s="20"/>
      <c r="L110" s="19"/>
      <c r="M110" s="21"/>
      <c r="N110" s="22" t="s">
        <v>1</v>
      </c>
      <c r="P110" s="22" t="s">
        <v>41</v>
      </c>
      <c r="Q110" s="22" t="s">
        <v>1</v>
      </c>
      <c r="R110" s="22" t="s">
        <v>1</v>
      </c>
    </row>
    <row r="111" spans="1:61" s="22" customFormat="1" ht="18.399999999999999" customHeight="1">
      <c r="A111" s="17" t="s">
        <v>304</v>
      </c>
      <c r="B111" s="18" t="s">
        <v>1</v>
      </c>
      <c r="C111" s="18"/>
      <c r="D111" s="18" t="s">
        <v>1</v>
      </c>
      <c r="E111" s="19"/>
      <c r="F111" s="19"/>
      <c r="G111" s="20"/>
      <c r="H111" s="19"/>
      <c r="I111" s="20"/>
      <c r="J111" s="19"/>
      <c r="K111" s="20"/>
      <c r="L111" s="19"/>
      <c r="M111" s="21"/>
      <c r="N111" s="22" t="s">
        <v>1</v>
      </c>
      <c r="P111" s="22" t="s">
        <v>40</v>
      </c>
      <c r="Q111" s="22" t="s">
        <v>1</v>
      </c>
      <c r="R111" s="22" t="s">
        <v>1</v>
      </c>
    </row>
    <row r="112" spans="1:61" s="22" customFormat="1" ht="18.399999999999999" customHeight="1">
      <c r="A112" s="17" t="s">
        <v>305</v>
      </c>
      <c r="B112" s="18" t="s">
        <v>306</v>
      </c>
      <c r="C112" s="18">
        <v>31</v>
      </c>
      <c r="D112" s="18" t="s">
        <v>75</v>
      </c>
      <c r="E112" s="19"/>
      <c r="F112" s="19"/>
      <c r="G112" s="19"/>
      <c r="H112" s="19"/>
      <c r="I112" s="19"/>
      <c r="J112" s="19"/>
      <c r="K112" s="19"/>
      <c r="L112" s="19"/>
      <c r="M112" s="21"/>
      <c r="N112" s="22" t="s">
        <v>1</v>
      </c>
      <c r="P112" s="22" t="s">
        <v>39</v>
      </c>
      <c r="Q112" s="22" t="s">
        <v>1</v>
      </c>
      <c r="R112" s="22" t="s">
        <v>307</v>
      </c>
      <c r="T112" s="22" t="s">
        <v>3</v>
      </c>
      <c r="BI112" s="23" t="str">
        <f>HYPERLINK("#일위대가목록!A52","SD00241 →")</f>
        <v>SD00241 →</v>
      </c>
    </row>
    <row r="113" spans="1:61" s="22" customFormat="1" ht="18.399999999999999" customHeight="1">
      <c r="A113" s="17" t="s">
        <v>308</v>
      </c>
      <c r="B113" s="18" t="s">
        <v>309</v>
      </c>
      <c r="C113" s="18">
        <v>64</v>
      </c>
      <c r="D113" s="18" t="s">
        <v>75</v>
      </c>
      <c r="E113" s="19"/>
      <c r="F113" s="19"/>
      <c r="G113" s="19"/>
      <c r="H113" s="19"/>
      <c r="I113" s="19"/>
      <c r="J113" s="19"/>
      <c r="K113" s="19"/>
      <c r="L113" s="19"/>
      <c r="M113" s="21"/>
      <c r="N113" s="22" t="s">
        <v>1</v>
      </c>
      <c r="P113" s="22" t="s">
        <v>37</v>
      </c>
      <c r="Q113" s="22" t="s">
        <v>1</v>
      </c>
      <c r="R113" s="22" t="s">
        <v>310</v>
      </c>
      <c r="T113" s="22" t="s">
        <v>3</v>
      </c>
      <c r="BI113" s="23" t="str">
        <f>HYPERLINK("#일위대가목록!A53","SD00244 →")</f>
        <v>SD00244 →</v>
      </c>
    </row>
    <row r="114" spans="1:61" s="22" customFormat="1" ht="18.399999999999999" customHeight="1">
      <c r="A114" s="17" t="s">
        <v>311</v>
      </c>
      <c r="B114" s="18" t="s">
        <v>312</v>
      </c>
      <c r="C114" s="18">
        <v>39</v>
      </c>
      <c r="D114" s="18" t="s">
        <v>75</v>
      </c>
      <c r="E114" s="19"/>
      <c r="F114" s="19"/>
      <c r="G114" s="19"/>
      <c r="H114" s="19"/>
      <c r="I114" s="19"/>
      <c r="J114" s="19"/>
      <c r="K114" s="19"/>
      <c r="L114" s="19"/>
      <c r="M114" s="21"/>
      <c r="N114" s="22" t="s">
        <v>1</v>
      </c>
      <c r="P114" s="22" t="s">
        <v>35</v>
      </c>
      <c r="Q114" s="22" t="s">
        <v>1</v>
      </c>
      <c r="R114" s="22" t="s">
        <v>313</v>
      </c>
      <c r="T114" s="22" t="s">
        <v>3</v>
      </c>
      <c r="BI114" s="23" t="str">
        <f>HYPERLINK("#일위대가목록!A54","SD00240 →")</f>
        <v>SD00240 →</v>
      </c>
    </row>
    <row r="115" spans="1:61" s="22" customFormat="1" ht="18.399999999999999" customHeight="1">
      <c r="A115" s="17" t="s">
        <v>314</v>
      </c>
      <c r="B115" s="18" t="s">
        <v>315</v>
      </c>
      <c r="C115" s="18">
        <v>20</v>
      </c>
      <c r="D115" s="18" t="s">
        <v>75</v>
      </c>
      <c r="E115" s="19"/>
      <c r="F115" s="19"/>
      <c r="G115" s="19"/>
      <c r="H115" s="19"/>
      <c r="I115" s="19"/>
      <c r="J115" s="19"/>
      <c r="K115" s="19"/>
      <c r="L115" s="19"/>
      <c r="M115" s="21"/>
      <c r="N115" s="22" t="s">
        <v>1</v>
      </c>
      <c r="P115" s="22" t="s">
        <v>34</v>
      </c>
      <c r="Q115" s="22" t="s">
        <v>1</v>
      </c>
      <c r="R115" s="22" t="s">
        <v>316</v>
      </c>
      <c r="T115" s="22" t="s">
        <v>3</v>
      </c>
      <c r="BI115" s="23" t="str">
        <f>HYPERLINK("#일위대가목록!A55","SD00245 →")</f>
        <v>SD00245 →</v>
      </c>
    </row>
    <row r="116" spans="1:61" s="22" customFormat="1" ht="18.399999999999999" customHeight="1">
      <c r="A116" s="17" t="s">
        <v>317</v>
      </c>
      <c r="B116" s="18" t="s">
        <v>1</v>
      </c>
      <c r="C116" s="18"/>
      <c r="D116" s="18" t="s">
        <v>1</v>
      </c>
      <c r="E116" s="19"/>
      <c r="F116" s="19"/>
      <c r="G116" s="20"/>
      <c r="H116" s="19"/>
      <c r="I116" s="20"/>
      <c r="J116" s="19"/>
      <c r="K116" s="20"/>
      <c r="L116" s="19"/>
      <c r="M116" s="21"/>
      <c r="N116" s="22" t="s">
        <v>1</v>
      </c>
      <c r="P116" s="22" t="s">
        <v>33</v>
      </c>
      <c r="Q116" s="22" t="s">
        <v>1</v>
      </c>
      <c r="R116" s="22" t="s">
        <v>1</v>
      </c>
    </row>
    <row r="117" spans="1:61" s="22" customFormat="1" ht="18.399999999999999" customHeight="1">
      <c r="A117" s="17" t="s">
        <v>318</v>
      </c>
      <c r="B117" s="18" t="s">
        <v>1</v>
      </c>
      <c r="C117" s="18"/>
      <c r="D117" s="18" t="s">
        <v>1</v>
      </c>
      <c r="E117" s="19"/>
      <c r="F117" s="19"/>
      <c r="G117" s="20"/>
      <c r="H117" s="19"/>
      <c r="I117" s="20"/>
      <c r="J117" s="19"/>
      <c r="K117" s="20"/>
      <c r="L117" s="19"/>
      <c r="M117" s="21"/>
      <c r="N117" s="22" t="s">
        <v>1</v>
      </c>
      <c r="P117" s="22" t="s">
        <v>32</v>
      </c>
      <c r="Q117" s="22" t="s">
        <v>1</v>
      </c>
      <c r="R117" s="22" t="s">
        <v>1</v>
      </c>
    </row>
    <row r="118" spans="1:61" s="22" customFormat="1" ht="18.399999999999999" customHeight="1">
      <c r="A118" s="17" t="s">
        <v>319</v>
      </c>
      <c r="B118" s="18" t="s">
        <v>320</v>
      </c>
      <c r="C118" s="18">
        <v>2</v>
      </c>
      <c r="D118" s="18" t="s">
        <v>76</v>
      </c>
      <c r="E118" s="19"/>
      <c r="F118" s="19"/>
      <c r="G118" s="19"/>
      <c r="H118" s="19"/>
      <c r="I118" s="19"/>
      <c r="J118" s="19"/>
      <c r="K118" s="19"/>
      <c r="L118" s="19"/>
      <c r="M118" s="21"/>
      <c r="N118" s="22" t="s">
        <v>1</v>
      </c>
      <c r="P118" s="22" t="s">
        <v>49</v>
      </c>
      <c r="Q118" s="22" t="s">
        <v>1</v>
      </c>
      <c r="R118" s="22" t="s">
        <v>321</v>
      </c>
      <c r="T118" s="22" t="s">
        <v>3</v>
      </c>
      <c r="BI118" s="23" t="str">
        <f>HYPERLINK("#일위대가목록!A56","SD002101 →")</f>
        <v>SD002101 →</v>
      </c>
    </row>
    <row r="119" spans="1:61" s="22" customFormat="1" ht="18.399999999999999" customHeight="1">
      <c r="A119" s="17" t="s">
        <v>322</v>
      </c>
      <c r="B119" s="18" t="s">
        <v>115</v>
      </c>
      <c r="C119" s="18">
        <v>3</v>
      </c>
      <c r="D119" s="18" t="s">
        <v>76</v>
      </c>
      <c r="E119" s="19"/>
      <c r="F119" s="19"/>
      <c r="G119" s="19"/>
      <c r="H119" s="19"/>
      <c r="I119" s="19"/>
      <c r="J119" s="19"/>
      <c r="K119" s="19"/>
      <c r="L119" s="19"/>
      <c r="M119" s="21"/>
      <c r="N119" s="22" t="s">
        <v>1</v>
      </c>
      <c r="P119" s="22" t="s">
        <v>51</v>
      </c>
      <c r="Q119" s="22" t="s">
        <v>1</v>
      </c>
      <c r="R119" s="22" t="s">
        <v>323</v>
      </c>
      <c r="T119" s="22" t="s">
        <v>3</v>
      </c>
      <c r="BI119" s="23" t="str">
        <f>HYPERLINK("#일위대가목록!A57","SD00211 →")</f>
        <v>SD00211 →</v>
      </c>
    </row>
    <row r="120" spans="1:61" s="22" customFormat="1" ht="18.399999999999999" customHeight="1">
      <c r="A120" s="17" t="s">
        <v>454</v>
      </c>
      <c r="B120" s="18" t="s">
        <v>455</v>
      </c>
      <c r="C120" s="18">
        <v>1</v>
      </c>
      <c r="D120" s="18" t="s">
        <v>78</v>
      </c>
      <c r="E120" s="19"/>
      <c r="F120" s="19"/>
      <c r="G120" s="19"/>
      <c r="H120" s="19"/>
      <c r="I120" s="19"/>
      <c r="J120" s="19"/>
      <c r="K120" s="19"/>
      <c r="L120" s="19"/>
      <c r="M120" s="21"/>
      <c r="N120" s="22" t="s">
        <v>1</v>
      </c>
      <c r="P120" s="22" t="s">
        <v>48</v>
      </c>
      <c r="Q120" s="22" t="s">
        <v>1</v>
      </c>
      <c r="R120" s="22" t="s">
        <v>456</v>
      </c>
      <c r="T120" s="22" t="s">
        <v>3</v>
      </c>
      <c r="BI120" s="23" t="str">
        <f>HYPERLINK("#일위대가목록!A58","SF02700 →")</f>
        <v>SF02700 →</v>
      </c>
    </row>
    <row r="121" spans="1:61" s="22" customFormat="1" ht="18.399999999999999" customHeight="1">
      <c r="A121" s="17" t="s">
        <v>324</v>
      </c>
      <c r="B121" s="18" t="s">
        <v>1</v>
      </c>
      <c r="C121" s="18"/>
      <c r="D121" s="18" t="s">
        <v>1</v>
      </c>
      <c r="E121" s="19"/>
      <c r="F121" s="19"/>
      <c r="G121" s="20"/>
      <c r="H121" s="19"/>
      <c r="I121" s="20"/>
      <c r="J121" s="19"/>
      <c r="K121" s="20"/>
      <c r="L121" s="19"/>
      <c r="M121" s="21"/>
      <c r="N121" s="22" t="s">
        <v>1</v>
      </c>
      <c r="P121" s="22" t="s">
        <v>29</v>
      </c>
      <c r="Q121" s="22" t="s">
        <v>1</v>
      </c>
      <c r="R121" s="22" t="s">
        <v>1</v>
      </c>
    </row>
    <row r="122" spans="1:61" s="22" customFormat="1" ht="18.399999999999999" customHeight="1">
      <c r="A122" s="17" t="s">
        <v>325</v>
      </c>
      <c r="B122" s="18" t="s">
        <v>326</v>
      </c>
      <c r="C122" s="18">
        <v>2</v>
      </c>
      <c r="D122" s="18" t="s">
        <v>79</v>
      </c>
      <c r="E122" s="19"/>
      <c r="F122" s="19"/>
      <c r="G122" s="19"/>
      <c r="H122" s="19"/>
      <c r="I122" s="19"/>
      <c r="J122" s="19"/>
      <c r="K122" s="19"/>
      <c r="L122" s="19"/>
      <c r="M122" s="21"/>
      <c r="N122" s="22" t="s">
        <v>1</v>
      </c>
      <c r="P122" s="22" t="s">
        <v>28</v>
      </c>
      <c r="Q122" s="22" t="s">
        <v>1</v>
      </c>
      <c r="R122" s="22" t="s">
        <v>327</v>
      </c>
      <c r="T122" s="22" t="s">
        <v>3</v>
      </c>
      <c r="BI122" s="23" t="str">
        <f>HYPERLINK("#일위대가목록!A59","TO-CAA26007N010 →")</f>
        <v>TO-CAA26007N010 →</v>
      </c>
    </row>
    <row r="123" spans="1:61" s="22" customFormat="1" ht="18.399999999999999" customHeight="1">
      <c r="A123" s="17" t="s">
        <v>328</v>
      </c>
      <c r="B123" s="18" t="s">
        <v>329</v>
      </c>
      <c r="C123" s="18">
        <v>1</v>
      </c>
      <c r="D123" s="18" t="s">
        <v>79</v>
      </c>
      <c r="E123" s="19"/>
      <c r="F123" s="19"/>
      <c r="G123" s="19"/>
      <c r="H123" s="19"/>
      <c r="I123" s="19"/>
      <c r="J123" s="19"/>
      <c r="K123" s="19"/>
      <c r="L123" s="19"/>
      <c r="M123" s="21"/>
      <c r="N123" s="22" t="s">
        <v>1</v>
      </c>
      <c r="P123" s="22" t="s">
        <v>27</v>
      </c>
      <c r="Q123" s="22" t="s">
        <v>1</v>
      </c>
      <c r="R123" s="22" t="s">
        <v>330</v>
      </c>
      <c r="T123" s="22" t="s">
        <v>3</v>
      </c>
      <c r="BI123" s="23" t="str">
        <f>HYPERLINK("#일위대가목록!A60","TO-CAA26007N020 →")</f>
        <v>TO-CAA26007N020 →</v>
      </c>
    </row>
    <row r="124" spans="1:61" s="22" customFormat="1" ht="18.399999999999999" customHeight="1">
      <c r="A124" s="17" t="s">
        <v>331</v>
      </c>
      <c r="B124" s="18" t="s">
        <v>457</v>
      </c>
      <c r="C124" s="18">
        <v>45</v>
      </c>
      <c r="D124" s="18" t="s">
        <v>458</v>
      </c>
      <c r="E124" s="19"/>
      <c r="F124" s="19"/>
      <c r="G124" s="19"/>
      <c r="H124" s="19"/>
      <c r="I124" s="19"/>
      <c r="J124" s="19"/>
      <c r="K124" s="19"/>
      <c r="L124" s="19"/>
      <c r="M124" s="21"/>
      <c r="N124" s="22" t="s">
        <v>1</v>
      </c>
      <c r="P124" s="22" t="s">
        <v>26</v>
      </c>
      <c r="Q124" s="22" t="s">
        <v>1</v>
      </c>
      <c r="R124" s="22" t="s">
        <v>332</v>
      </c>
      <c r="T124" s="22" t="s">
        <v>3</v>
      </c>
      <c r="BI124" s="23" t="str">
        <f>HYPERLINK("#일위대가목록!A61","TO-CAA26007N030 →")</f>
        <v>TO-CAA26007N030 →</v>
      </c>
    </row>
    <row r="125" spans="1:61" s="22" customFormat="1" ht="18.399999999999999" customHeight="1">
      <c r="A125" s="17" t="s">
        <v>333</v>
      </c>
      <c r="B125" s="18" t="s">
        <v>1</v>
      </c>
      <c r="C125" s="18"/>
      <c r="D125" s="18" t="s">
        <v>1</v>
      </c>
      <c r="E125" s="19"/>
      <c r="F125" s="19"/>
      <c r="G125" s="20"/>
      <c r="H125" s="19"/>
      <c r="I125" s="20"/>
      <c r="J125" s="19"/>
      <c r="K125" s="20"/>
      <c r="L125" s="19"/>
      <c r="M125" s="21"/>
      <c r="N125" s="22" t="s">
        <v>1</v>
      </c>
      <c r="P125" s="22" t="s">
        <v>25</v>
      </c>
      <c r="Q125" s="22" t="s">
        <v>1</v>
      </c>
      <c r="R125" s="22" t="s">
        <v>1</v>
      </c>
    </row>
    <row r="126" spans="1:61" s="22" customFormat="1" ht="18.399999999999999" customHeight="1">
      <c r="A126" s="17" t="s">
        <v>334</v>
      </c>
      <c r="B126" s="18" t="s">
        <v>335</v>
      </c>
      <c r="C126" s="18">
        <v>205</v>
      </c>
      <c r="D126" s="18" t="s">
        <v>75</v>
      </c>
      <c r="E126" s="19"/>
      <c r="F126" s="19"/>
      <c r="G126" s="19"/>
      <c r="H126" s="19"/>
      <c r="I126" s="19"/>
      <c r="J126" s="19"/>
      <c r="K126" s="19"/>
      <c r="L126" s="19"/>
      <c r="M126" s="21"/>
      <c r="N126" s="22" t="s">
        <v>1</v>
      </c>
      <c r="P126" s="22" t="s">
        <v>50</v>
      </c>
      <c r="Q126" s="22" t="s">
        <v>1</v>
      </c>
      <c r="R126" s="22" t="s">
        <v>336</v>
      </c>
      <c r="T126" s="22" t="s">
        <v>3</v>
      </c>
      <c r="BI126" s="23" t="str">
        <f>HYPERLINK("#일위대가목록!A62","SD00300 →")</f>
        <v>SD00300 →</v>
      </c>
    </row>
    <row r="127" spans="1:61" s="22" customFormat="1" ht="18.399999999999999" customHeight="1">
      <c r="A127" s="17" t="s">
        <v>459</v>
      </c>
      <c r="B127" s="18" t="s">
        <v>1</v>
      </c>
      <c r="C127" s="18"/>
      <c r="D127" s="18" t="s">
        <v>1</v>
      </c>
      <c r="E127" s="19"/>
      <c r="F127" s="19"/>
      <c r="G127" s="20"/>
      <c r="H127" s="19"/>
      <c r="I127" s="20"/>
      <c r="J127" s="19"/>
      <c r="K127" s="20"/>
      <c r="L127" s="19"/>
      <c r="M127" s="21"/>
      <c r="N127" s="22" t="s">
        <v>1</v>
      </c>
      <c r="P127" s="22" t="s">
        <v>47</v>
      </c>
      <c r="Q127" s="22" t="s">
        <v>1</v>
      </c>
      <c r="R127" s="22" t="s">
        <v>1</v>
      </c>
    </row>
    <row r="128" spans="1:61" s="22" customFormat="1" ht="18.399999999999999" customHeight="1">
      <c r="A128" s="17" t="s">
        <v>460</v>
      </c>
      <c r="B128" s="18" t="s">
        <v>1</v>
      </c>
      <c r="C128" s="18">
        <v>662</v>
      </c>
      <c r="D128" s="18" t="s">
        <v>100</v>
      </c>
      <c r="E128" s="19"/>
      <c r="F128" s="19"/>
      <c r="G128" s="19"/>
      <c r="H128" s="19"/>
      <c r="I128" s="19"/>
      <c r="J128" s="19"/>
      <c r="K128" s="19"/>
      <c r="L128" s="19"/>
      <c r="M128" s="21"/>
      <c r="N128" s="22" t="s">
        <v>1</v>
      </c>
      <c r="P128" s="22" t="s">
        <v>46</v>
      </c>
      <c r="Q128" s="22" t="s">
        <v>1</v>
      </c>
      <c r="R128" s="22" t="s">
        <v>461</v>
      </c>
      <c r="T128" s="22" t="s">
        <v>3</v>
      </c>
      <c r="BI128" s="23" t="str">
        <f>HYPERLINK("#일위대가목록!A63","SF02705 →")</f>
        <v>SF02705 →</v>
      </c>
    </row>
    <row r="129" spans="1:61" s="22" customFormat="1" ht="18.399999999999999" customHeight="1">
      <c r="A129" s="17" t="s">
        <v>472</v>
      </c>
      <c r="B129" s="18" t="s">
        <v>1</v>
      </c>
      <c r="C129" s="18"/>
      <c r="D129" s="18" t="s">
        <v>1</v>
      </c>
      <c r="E129" s="19"/>
      <c r="F129" s="19"/>
      <c r="G129" s="20"/>
      <c r="H129" s="19"/>
      <c r="I129" s="20"/>
      <c r="J129" s="19"/>
      <c r="K129" s="20"/>
      <c r="L129" s="19"/>
      <c r="M129" s="21"/>
      <c r="N129" s="22" t="s">
        <v>1</v>
      </c>
      <c r="P129" s="22" t="s">
        <v>23</v>
      </c>
      <c r="Q129" s="22" t="s">
        <v>1</v>
      </c>
      <c r="R129" s="22" t="s">
        <v>1</v>
      </c>
    </row>
    <row r="130" spans="1:61" s="22" customFormat="1" ht="18.399999999999999" customHeight="1">
      <c r="A130" s="17" t="s">
        <v>473</v>
      </c>
      <c r="B130" s="18" t="s">
        <v>474</v>
      </c>
      <c r="C130" s="18">
        <v>96</v>
      </c>
      <c r="D130" s="18" t="s">
        <v>78</v>
      </c>
      <c r="E130" s="19"/>
      <c r="F130" s="19"/>
      <c r="G130" s="19"/>
      <c r="H130" s="19"/>
      <c r="I130" s="19"/>
      <c r="J130" s="19"/>
      <c r="K130" s="19"/>
      <c r="L130" s="19"/>
      <c r="M130" s="21"/>
      <c r="N130" s="22" t="s">
        <v>1</v>
      </c>
      <c r="P130" s="22" t="s">
        <v>22</v>
      </c>
      <c r="Q130" s="22" t="s">
        <v>1</v>
      </c>
      <c r="R130" s="22" t="s">
        <v>475</v>
      </c>
      <c r="T130" s="22" t="s">
        <v>3</v>
      </c>
      <c r="BI130" s="23" t="str">
        <f>HYPERLINK("#일위대가목록!A64","SF06460 →")</f>
        <v>SF06460 →</v>
      </c>
    </row>
    <row r="131" spans="1:61" s="22" customFormat="1" ht="18.399999999999999" customHeight="1">
      <c r="A131" s="17" t="s">
        <v>476</v>
      </c>
      <c r="B131" s="18" t="s">
        <v>1</v>
      </c>
      <c r="C131" s="18"/>
      <c r="D131" s="18" t="s">
        <v>1</v>
      </c>
      <c r="E131" s="19"/>
      <c r="F131" s="19"/>
      <c r="G131" s="20"/>
      <c r="H131" s="19"/>
      <c r="I131" s="20"/>
      <c r="J131" s="19"/>
      <c r="K131" s="20"/>
      <c r="L131" s="19"/>
      <c r="M131" s="21"/>
      <c r="N131" s="22" t="s">
        <v>1</v>
      </c>
      <c r="P131" s="22" t="s">
        <v>17</v>
      </c>
      <c r="Q131" s="22" t="s">
        <v>1</v>
      </c>
      <c r="R131" s="22" t="s">
        <v>1</v>
      </c>
    </row>
    <row r="132" spans="1:61" s="22" customFormat="1" ht="18.399999999999999" customHeight="1">
      <c r="A132" s="17" t="s">
        <v>337</v>
      </c>
      <c r="B132" s="18" t="s">
        <v>338</v>
      </c>
      <c r="C132" s="18">
        <v>8</v>
      </c>
      <c r="D132" s="18" t="s">
        <v>86</v>
      </c>
      <c r="E132" s="19"/>
      <c r="F132" s="19"/>
      <c r="G132" s="19"/>
      <c r="H132" s="19"/>
      <c r="I132" s="19"/>
      <c r="J132" s="19"/>
      <c r="K132" s="19"/>
      <c r="L132" s="19"/>
      <c r="M132" s="21"/>
      <c r="N132" s="22" t="s">
        <v>1</v>
      </c>
      <c r="P132" s="22" t="s">
        <v>477</v>
      </c>
      <c r="Q132" s="22" t="s">
        <v>1</v>
      </c>
      <c r="R132" s="22" t="s">
        <v>339</v>
      </c>
      <c r="T132" s="22" t="s">
        <v>3</v>
      </c>
      <c r="BI132" s="23" t="str">
        <f>HYPERLINK("#일위대가목록!A65","SD00266 →")</f>
        <v>SD00266 →</v>
      </c>
    </row>
    <row r="133" spans="1:61" s="22" customFormat="1" ht="18.399999999999999" customHeight="1">
      <c r="A133" s="17" t="s">
        <v>340</v>
      </c>
      <c r="B133" s="18" t="s">
        <v>341</v>
      </c>
      <c r="C133" s="18">
        <v>285</v>
      </c>
      <c r="D133" s="18" t="s">
        <v>100</v>
      </c>
      <c r="E133" s="19"/>
      <c r="F133" s="19"/>
      <c r="G133" s="19"/>
      <c r="H133" s="19"/>
      <c r="I133" s="19"/>
      <c r="J133" s="19"/>
      <c r="K133" s="19"/>
      <c r="L133" s="19"/>
      <c r="M133" s="21"/>
      <c r="N133" s="22" t="s">
        <v>1</v>
      </c>
      <c r="P133" s="22" t="s">
        <v>13</v>
      </c>
      <c r="Q133" s="22" t="s">
        <v>1</v>
      </c>
      <c r="R133" s="22" t="s">
        <v>342</v>
      </c>
      <c r="T133" s="22" t="s">
        <v>3</v>
      </c>
      <c r="BI133" s="23" t="str">
        <f>HYPERLINK("#일위대가목록!A66","TO-CAM80012N106 →")</f>
        <v>TO-CAM80012N106 →</v>
      </c>
    </row>
    <row r="134" spans="1:61" s="22" customFormat="1" ht="18.399999999999999" customHeight="1">
      <c r="A134" s="17" t="s">
        <v>343</v>
      </c>
      <c r="B134" s="18" t="s">
        <v>344</v>
      </c>
      <c r="C134" s="18">
        <v>322</v>
      </c>
      <c r="D134" s="18" t="s">
        <v>76</v>
      </c>
      <c r="E134" s="19"/>
      <c r="F134" s="19"/>
      <c r="G134" s="19"/>
      <c r="H134" s="19"/>
      <c r="I134" s="19"/>
      <c r="J134" s="19"/>
      <c r="K134" s="19"/>
      <c r="L134" s="19"/>
      <c r="M134" s="21"/>
      <c r="N134" s="22" t="s">
        <v>1</v>
      </c>
      <c r="P134" s="22" t="s">
        <v>11</v>
      </c>
      <c r="Q134" s="22" t="s">
        <v>1</v>
      </c>
      <c r="R134" s="22" t="s">
        <v>345</v>
      </c>
      <c r="T134" s="22" t="s">
        <v>3</v>
      </c>
      <c r="BI134" s="23" t="str">
        <f>HYPERLINK("#일위대가목록!A67","TO-CAM800572025 →")</f>
        <v>TO-CAM800572025 →</v>
      </c>
    </row>
    <row r="135" spans="1:61" s="22" customFormat="1" ht="18.399999999999999" customHeight="1">
      <c r="A135" s="17" t="s">
        <v>346</v>
      </c>
      <c r="B135" s="18" t="s">
        <v>347</v>
      </c>
      <c r="C135" s="18">
        <v>7</v>
      </c>
      <c r="D135" s="18" t="s">
        <v>76</v>
      </c>
      <c r="E135" s="19"/>
      <c r="F135" s="19"/>
      <c r="G135" s="19"/>
      <c r="H135" s="19"/>
      <c r="I135" s="19"/>
      <c r="J135" s="19"/>
      <c r="K135" s="19"/>
      <c r="L135" s="19"/>
      <c r="M135" s="21"/>
      <c r="N135" s="22" t="s">
        <v>1</v>
      </c>
      <c r="P135" s="22" t="s">
        <v>10</v>
      </c>
      <c r="Q135" s="22" t="s">
        <v>1</v>
      </c>
      <c r="R135" s="22" t="s">
        <v>348</v>
      </c>
      <c r="T135" s="22" t="s">
        <v>3</v>
      </c>
      <c r="BI135" s="23" t="str">
        <f>HYPERLINK("#일위대가목록!A68","TO-CAM800582025 →")</f>
        <v>TO-CAM800582025 →</v>
      </c>
    </row>
    <row r="136" spans="1:61" s="22" customFormat="1" ht="18.399999999999999" customHeight="1">
      <c r="A136" s="17" t="s">
        <v>346</v>
      </c>
      <c r="B136" s="18" t="s">
        <v>349</v>
      </c>
      <c r="C136" s="18">
        <v>7</v>
      </c>
      <c r="D136" s="18" t="s">
        <v>76</v>
      </c>
      <c r="E136" s="19"/>
      <c r="F136" s="19"/>
      <c r="G136" s="19"/>
      <c r="H136" s="19"/>
      <c r="I136" s="19"/>
      <c r="J136" s="19"/>
      <c r="K136" s="19"/>
      <c r="L136" s="19"/>
      <c r="M136" s="21"/>
      <c r="N136" s="22" t="s">
        <v>1</v>
      </c>
      <c r="P136" s="22" t="s">
        <v>9</v>
      </c>
      <c r="Q136" s="22" t="s">
        <v>1</v>
      </c>
      <c r="R136" s="22" t="s">
        <v>350</v>
      </c>
      <c r="T136" s="22" t="s">
        <v>3</v>
      </c>
      <c r="BI136" s="23" t="str">
        <f>HYPERLINK("#일위대가목록!A69","TO-CAM800582026 →")</f>
        <v>TO-CAM800582026 →</v>
      </c>
    </row>
    <row r="137" spans="1:61" s="22" customFormat="1" ht="18.399999999999999" customHeight="1">
      <c r="A137" s="17" t="s">
        <v>351</v>
      </c>
      <c r="B137" s="18" t="s">
        <v>352</v>
      </c>
      <c r="C137" s="18">
        <v>158</v>
      </c>
      <c r="D137" s="18" t="s">
        <v>76</v>
      </c>
      <c r="E137" s="19"/>
      <c r="F137" s="19"/>
      <c r="G137" s="19"/>
      <c r="H137" s="19"/>
      <c r="I137" s="19"/>
      <c r="J137" s="19"/>
      <c r="K137" s="19"/>
      <c r="L137" s="19"/>
      <c r="M137" s="21"/>
      <c r="N137" s="22" t="s">
        <v>1</v>
      </c>
      <c r="P137" s="22" t="s">
        <v>8</v>
      </c>
      <c r="Q137" s="22" t="s">
        <v>1</v>
      </c>
      <c r="R137" s="22" t="s">
        <v>353</v>
      </c>
      <c r="T137" s="22" t="s">
        <v>3</v>
      </c>
      <c r="BI137" s="23" t="str">
        <f>HYPERLINK("#일위대가목록!A70","TO-CAM800571515 →")</f>
        <v>TO-CAM800571515 →</v>
      </c>
    </row>
    <row r="138" spans="1:61" s="22" customFormat="1" ht="18.399999999999999" customHeight="1">
      <c r="A138" s="17" t="s">
        <v>354</v>
      </c>
      <c r="B138" s="18" t="s">
        <v>1</v>
      </c>
      <c r="C138" s="18">
        <v>20</v>
      </c>
      <c r="D138" s="18" t="s">
        <v>76</v>
      </c>
      <c r="E138" s="19"/>
      <c r="F138" s="19"/>
      <c r="G138" s="19"/>
      <c r="H138" s="19"/>
      <c r="I138" s="19"/>
      <c r="J138" s="19"/>
      <c r="K138" s="19"/>
      <c r="L138" s="19"/>
      <c r="M138" s="21"/>
      <c r="N138" s="22" t="s">
        <v>1</v>
      </c>
      <c r="P138" s="22" t="s">
        <v>7</v>
      </c>
      <c r="Q138" s="22" t="s">
        <v>1</v>
      </c>
      <c r="R138" s="22" t="s">
        <v>355</v>
      </c>
      <c r="T138" s="22" t="s">
        <v>3</v>
      </c>
      <c r="BI138" s="23" t="str">
        <f>HYPERLINK("#일위대가목록!A71","TO-CAM80050N010 →")</f>
        <v>TO-CAM80050N010 →</v>
      </c>
    </row>
    <row r="139" spans="1:61" s="22" customFormat="1" ht="18.399999999999999" customHeight="1">
      <c r="A139" s="17" t="s">
        <v>356</v>
      </c>
      <c r="B139" s="18" t="s">
        <v>1</v>
      </c>
      <c r="C139" s="18">
        <v>88</v>
      </c>
      <c r="D139" s="18" t="s">
        <v>76</v>
      </c>
      <c r="E139" s="19"/>
      <c r="F139" s="19"/>
      <c r="G139" s="19"/>
      <c r="H139" s="19"/>
      <c r="I139" s="19"/>
      <c r="J139" s="19"/>
      <c r="K139" s="19"/>
      <c r="L139" s="19"/>
      <c r="M139" s="21"/>
      <c r="N139" s="22" t="s">
        <v>1</v>
      </c>
      <c r="P139" s="22" t="s">
        <v>478</v>
      </c>
      <c r="Q139" s="22" t="s">
        <v>1</v>
      </c>
      <c r="R139" s="22" t="s">
        <v>357</v>
      </c>
      <c r="T139" s="22" t="s">
        <v>3</v>
      </c>
      <c r="BI139" s="23" t="str">
        <f>HYPERLINK("#일위대가목록!A72","TO-CAM80050N012 →")</f>
        <v>TO-CAM80050N012 →</v>
      </c>
    </row>
    <row r="140" spans="1:61" s="22" customFormat="1" ht="18.399999999999999" customHeight="1">
      <c r="A140" s="17" t="s">
        <v>81</v>
      </c>
      <c r="B140" s="18" t="s">
        <v>1</v>
      </c>
      <c r="C140" s="18"/>
      <c r="D140" s="18" t="s">
        <v>1</v>
      </c>
      <c r="E140" s="19"/>
      <c r="F140" s="19"/>
      <c r="G140" s="20"/>
      <c r="H140" s="19"/>
      <c r="I140" s="20"/>
      <c r="J140" s="19"/>
      <c r="K140" s="20"/>
      <c r="L140" s="19"/>
      <c r="M140" s="21"/>
      <c r="N140" s="22" t="s">
        <v>1</v>
      </c>
      <c r="P140" s="22" t="s">
        <v>44</v>
      </c>
      <c r="Q140" s="22" t="s">
        <v>1</v>
      </c>
      <c r="R140" s="22" t="s">
        <v>1</v>
      </c>
    </row>
    <row r="141" spans="1:61" s="22" customFormat="1" ht="18.399999999999999" customHeight="1">
      <c r="A141" s="2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5"/>
    </row>
    <row r="142" spans="1:61" s="22" customFormat="1" ht="18.399999999999999" customHeight="1">
      <c r="A142" s="17" t="s">
        <v>123</v>
      </c>
      <c r="B142" s="18" t="s">
        <v>1</v>
      </c>
      <c r="C142" s="18">
        <v>1</v>
      </c>
      <c r="D142" s="18" t="s">
        <v>79</v>
      </c>
      <c r="F142" s="19"/>
      <c r="H142" s="19"/>
      <c r="J142" s="19"/>
      <c r="L142" s="19"/>
      <c r="M142" s="21"/>
      <c r="N142" s="22" t="s">
        <v>1</v>
      </c>
      <c r="O142" s="22" t="s">
        <v>181</v>
      </c>
    </row>
    <row r="143" spans="1:61" s="22" customFormat="1" ht="18.399999999999999" customHeight="1">
      <c r="A143" s="17" t="s">
        <v>358</v>
      </c>
      <c r="B143" s="18" t="s">
        <v>1</v>
      </c>
      <c r="C143" s="18"/>
      <c r="D143" s="18" t="s">
        <v>1</v>
      </c>
      <c r="E143" s="19"/>
      <c r="F143" s="19"/>
      <c r="G143" s="20"/>
      <c r="H143" s="19"/>
      <c r="I143" s="20"/>
      <c r="J143" s="19"/>
      <c r="K143" s="20"/>
      <c r="L143" s="19"/>
      <c r="M143" s="21"/>
      <c r="N143" s="22" t="s">
        <v>1</v>
      </c>
      <c r="P143" s="22" t="s">
        <v>41</v>
      </c>
      <c r="Q143" s="22" t="s">
        <v>1</v>
      </c>
      <c r="R143" s="22" t="s">
        <v>1</v>
      </c>
    </row>
    <row r="144" spans="1:61" s="22" customFormat="1" ht="18.399999999999999" customHeight="1">
      <c r="A144" s="17" t="s">
        <v>125</v>
      </c>
      <c r="B144" s="18" t="s">
        <v>1</v>
      </c>
      <c r="C144" s="18">
        <v>51</v>
      </c>
      <c r="D144" s="18" t="s">
        <v>77</v>
      </c>
      <c r="E144" s="19"/>
      <c r="F144" s="19"/>
      <c r="G144" s="19"/>
      <c r="H144" s="19"/>
      <c r="I144" s="19"/>
      <c r="J144" s="19"/>
      <c r="K144" s="19"/>
      <c r="L144" s="19"/>
      <c r="M144" s="21"/>
      <c r="N144" s="22" t="s">
        <v>1</v>
      </c>
      <c r="P144" s="22" t="s">
        <v>40</v>
      </c>
      <c r="Q144" s="22" t="s">
        <v>1</v>
      </c>
      <c r="R144" s="22" t="s">
        <v>104</v>
      </c>
      <c r="BI144" s="23" t="str">
        <f>HYPERLINK("#자재조서!A6","M0717027 →")</f>
        <v>M0717027 →</v>
      </c>
    </row>
    <row r="145" spans="1:61" s="22" customFormat="1" ht="18.399999999999999" customHeight="1">
      <c r="A145" s="17" t="s">
        <v>126</v>
      </c>
      <c r="B145" s="18" t="s">
        <v>1</v>
      </c>
      <c r="C145" s="18">
        <v>64</v>
      </c>
      <c r="D145" s="18" t="s">
        <v>77</v>
      </c>
      <c r="E145" s="19"/>
      <c r="F145" s="19"/>
      <c r="G145" s="19"/>
      <c r="H145" s="19"/>
      <c r="I145" s="19"/>
      <c r="J145" s="19"/>
      <c r="K145" s="19"/>
      <c r="L145" s="19"/>
      <c r="M145" s="21"/>
      <c r="N145" s="22" t="s">
        <v>1</v>
      </c>
      <c r="P145" s="22" t="s">
        <v>39</v>
      </c>
      <c r="Q145" s="22" t="s">
        <v>1</v>
      </c>
      <c r="R145" s="22" t="s">
        <v>106</v>
      </c>
      <c r="BI145" s="23" t="str">
        <f>HYPERLINK("#자재조서!A8","M0723015 →")</f>
        <v>M0723015 →</v>
      </c>
    </row>
    <row r="146" spans="1:61" s="22" customFormat="1" ht="18.399999999999999" customHeight="1">
      <c r="A146" s="17" t="s">
        <v>127</v>
      </c>
      <c r="B146" s="18" t="s">
        <v>110</v>
      </c>
      <c r="C146" s="18">
        <v>525</v>
      </c>
      <c r="D146" s="18" t="s">
        <v>77</v>
      </c>
      <c r="E146" s="19"/>
      <c r="F146" s="19"/>
      <c r="G146" s="19"/>
      <c r="H146" s="19"/>
      <c r="I146" s="19"/>
      <c r="J146" s="19"/>
      <c r="K146" s="19"/>
      <c r="L146" s="19"/>
      <c r="M146" s="21"/>
      <c r="N146" s="22" t="s">
        <v>1</v>
      </c>
      <c r="P146" s="22" t="s">
        <v>38</v>
      </c>
      <c r="Q146" s="22" t="s">
        <v>1</v>
      </c>
      <c r="R146" s="22" t="s">
        <v>111</v>
      </c>
      <c r="BI146" s="23" t="str">
        <f>HYPERLINK("#자재조서!A7","M0723014 →")</f>
        <v>M0723014 →</v>
      </c>
    </row>
    <row r="147" spans="1:61" s="22" customFormat="1" ht="18.399999999999999" customHeight="1">
      <c r="A147" s="17" t="s">
        <v>359</v>
      </c>
      <c r="B147" s="18" t="s">
        <v>1</v>
      </c>
      <c r="C147" s="18"/>
      <c r="D147" s="18" t="s">
        <v>1</v>
      </c>
      <c r="E147" s="19"/>
      <c r="F147" s="19"/>
      <c r="G147" s="20"/>
      <c r="H147" s="19"/>
      <c r="I147" s="20"/>
      <c r="J147" s="19"/>
      <c r="K147" s="20"/>
      <c r="L147" s="19"/>
      <c r="M147" s="21"/>
      <c r="N147" s="22" t="s">
        <v>1</v>
      </c>
      <c r="P147" s="22" t="s">
        <v>36</v>
      </c>
      <c r="Q147" s="22" t="s">
        <v>1</v>
      </c>
      <c r="R147" s="22" t="s">
        <v>1</v>
      </c>
    </row>
    <row r="148" spans="1:61" s="22" customFormat="1" ht="18.399999999999999" customHeight="1">
      <c r="A148" s="17" t="s">
        <v>128</v>
      </c>
      <c r="B148" s="18" t="s">
        <v>112</v>
      </c>
      <c r="C148" s="18">
        <v>8</v>
      </c>
      <c r="D148" s="18" t="s">
        <v>86</v>
      </c>
      <c r="E148" s="19"/>
      <c r="F148" s="19"/>
      <c r="G148" s="19"/>
      <c r="H148" s="19"/>
      <c r="I148" s="19"/>
      <c r="J148" s="19"/>
      <c r="K148" s="19"/>
      <c r="L148" s="19"/>
      <c r="M148" s="21"/>
      <c r="N148" s="22" t="s">
        <v>15</v>
      </c>
      <c r="P148" s="22" t="s">
        <v>35</v>
      </c>
      <c r="Q148" s="22" t="s">
        <v>1</v>
      </c>
      <c r="R148" s="22" t="s">
        <v>82</v>
      </c>
      <c r="BI148" s="23" t="str">
        <f>HYPERLINK("#자재조서!A21","M1152003 →")</f>
        <v>M1152003 →</v>
      </c>
    </row>
    <row r="149" spans="1:61" s="22" customFormat="1" ht="18.399999999999999" customHeight="1">
      <c r="A149" s="17" t="s">
        <v>360</v>
      </c>
      <c r="B149" s="18" t="s">
        <v>1</v>
      </c>
      <c r="C149" s="18"/>
      <c r="D149" s="18" t="s">
        <v>1</v>
      </c>
      <c r="E149" s="19"/>
      <c r="F149" s="19"/>
      <c r="G149" s="20"/>
      <c r="H149" s="19"/>
      <c r="I149" s="20"/>
      <c r="J149" s="19"/>
      <c r="K149" s="20"/>
      <c r="L149" s="19"/>
      <c r="M149" s="21"/>
      <c r="N149" s="22" t="s">
        <v>1</v>
      </c>
      <c r="P149" s="22" t="s">
        <v>34</v>
      </c>
      <c r="Q149" s="22" t="s">
        <v>1</v>
      </c>
      <c r="R149" s="22" t="s">
        <v>1</v>
      </c>
    </row>
    <row r="150" spans="1:61" s="22" customFormat="1" ht="18.399999999999999" customHeight="1">
      <c r="A150" s="17" t="s">
        <v>102</v>
      </c>
      <c r="B150" s="18" t="s">
        <v>103</v>
      </c>
      <c r="C150" s="18">
        <v>19</v>
      </c>
      <c r="D150" s="18" t="s">
        <v>87</v>
      </c>
      <c r="E150" s="19"/>
      <c r="F150" s="19"/>
      <c r="G150" s="19"/>
      <c r="H150" s="19"/>
      <c r="I150" s="19"/>
      <c r="J150" s="19"/>
      <c r="K150" s="19"/>
      <c r="L150" s="19"/>
      <c r="M150" s="21"/>
      <c r="N150" s="22" t="s">
        <v>1</v>
      </c>
      <c r="P150" s="22" t="s">
        <v>33</v>
      </c>
      <c r="Q150" s="22" t="s">
        <v>1</v>
      </c>
      <c r="R150" s="22" t="s">
        <v>31</v>
      </c>
      <c r="BI150" s="23" t="str">
        <f>HYPERLINK("#자재조서!A9","M0747003 →")</f>
        <v>M0747003 →</v>
      </c>
    </row>
    <row r="151" spans="1:61" s="22" customFormat="1" ht="18.399999999999999" customHeight="1">
      <c r="A151" s="17" t="s">
        <v>361</v>
      </c>
      <c r="B151" s="18" t="s">
        <v>1</v>
      </c>
      <c r="C151" s="18"/>
      <c r="D151" s="18" t="s">
        <v>1</v>
      </c>
      <c r="E151" s="19"/>
      <c r="F151" s="19"/>
      <c r="G151" s="20"/>
      <c r="H151" s="19"/>
      <c r="I151" s="20"/>
      <c r="J151" s="19"/>
      <c r="K151" s="20"/>
      <c r="L151" s="19"/>
      <c r="M151" s="21"/>
      <c r="N151" s="22" t="s">
        <v>1</v>
      </c>
      <c r="P151" s="22" t="s">
        <v>49</v>
      </c>
      <c r="Q151" s="22" t="s">
        <v>1</v>
      </c>
      <c r="R151" s="22" t="s">
        <v>1</v>
      </c>
    </row>
    <row r="152" spans="1:61" s="22" customFormat="1" ht="18.399999999999999" customHeight="1">
      <c r="A152" s="17" t="s">
        <v>362</v>
      </c>
      <c r="B152" s="18" t="s">
        <v>1</v>
      </c>
      <c r="C152" s="18">
        <v>1</v>
      </c>
      <c r="D152" s="18" t="s">
        <v>75</v>
      </c>
      <c r="E152" s="19"/>
      <c r="F152" s="19"/>
      <c r="G152" s="19"/>
      <c r="H152" s="19"/>
      <c r="I152" s="19"/>
      <c r="J152" s="19"/>
      <c r="K152" s="19"/>
      <c r="L152" s="19"/>
      <c r="M152" s="21"/>
      <c r="N152" s="22" t="s">
        <v>96</v>
      </c>
      <c r="P152" s="22" t="s">
        <v>51</v>
      </c>
      <c r="Q152" s="22" t="s">
        <v>1</v>
      </c>
      <c r="R152" s="22" t="s">
        <v>113</v>
      </c>
      <c r="BI152" s="23" t="str">
        <f>HYPERLINK("#자재조서!A52","M4616161 →")</f>
        <v>M4616161 →</v>
      </c>
    </row>
    <row r="153" spans="1:61" s="22" customFormat="1" ht="18.399999999999999" customHeight="1">
      <c r="A153" s="17" t="s">
        <v>363</v>
      </c>
      <c r="B153" s="18" t="s">
        <v>1</v>
      </c>
      <c r="C153" s="18">
        <v>5</v>
      </c>
      <c r="D153" s="18" t="s">
        <v>75</v>
      </c>
      <c r="E153" s="19"/>
      <c r="F153" s="19"/>
      <c r="G153" s="19"/>
      <c r="H153" s="19"/>
      <c r="I153" s="19"/>
      <c r="J153" s="19"/>
      <c r="K153" s="19"/>
      <c r="L153" s="19"/>
      <c r="M153" s="21"/>
      <c r="N153" s="22" t="s">
        <v>96</v>
      </c>
      <c r="P153" s="22" t="s">
        <v>48</v>
      </c>
      <c r="Q153" s="22" t="s">
        <v>1</v>
      </c>
      <c r="R153" s="22" t="s">
        <v>114</v>
      </c>
      <c r="BI153" s="23" t="str">
        <f>HYPERLINK("#자재조서!A53","M4616162 →")</f>
        <v>M4616162 →</v>
      </c>
    </row>
    <row r="154" spans="1:61" s="22" customFormat="1" ht="18.399999999999999" customHeight="1">
      <c r="A154" s="17" t="s">
        <v>364</v>
      </c>
      <c r="B154" s="18" t="s">
        <v>1</v>
      </c>
      <c r="C154" s="18"/>
      <c r="D154" s="18" t="s">
        <v>1</v>
      </c>
      <c r="E154" s="19"/>
      <c r="F154" s="19"/>
      <c r="G154" s="20"/>
      <c r="H154" s="19"/>
      <c r="I154" s="20"/>
      <c r="J154" s="19"/>
      <c r="K154" s="20"/>
      <c r="L154" s="19"/>
      <c r="M154" s="21"/>
      <c r="N154" s="22" t="s">
        <v>1</v>
      </c>
      <c r="P154" s="22" t="s">
        <v>26</v>
      </c>
      <c r="Q154" s="22" t="s">
        <v>1</v>
      </c>
      <c r="R154" s="22" t="s">
        <v>1</v>
      </c>
    </row>
    <row r="155" spans="1:61" s="22" customFormat="1" ht="18.399999999999999" customHeight="1">
      <c r="A155" s="17" t="s">
        <v>365</v>
      </c>
      <c r="B155" s="18" t="s">
        <v>366</v>
      </c>
      <c r="C155" s="18">
        <v>7</v>
      </c>
      <c r="D155" s="18" t="s">
        <v>85</v>
      </c>
      <c r="E155" s="19"/>
      <c r="F155" s="19"/>
      <c r="G155" s="19"/>
      <c r="H155" s="19"/>
      <c r="I155" s="19"/>
      <c r="J155" s="19"/>
      <c r="K155" s="19"/>
      <c r="L155" s="19"/>
      <c r="M155" s="21"/>
      <c r="N155" s="22" t="s">
        <v>1</v>
      </c>
      <c r="P155" s="22" t="s">
        <v>25</v>
      </c>
      <c r="Q155" s="22" t="s">
        <v>1</v>
      </c>
      <c r="R155" s="22" t="s">
        <v>132</v>
      </c>
      <c r="BI155" s="23" t="str">
        <f>HYPERLINK("#자재조서!A67","MJC20819767 →")</f>
        <v>MJC20819767 →</v>
      </c>
    </row>
    <row r="156" spans="1:61" s="22" customFormat="1" ht="18.399999999999999" customHeight="1">
      <c r="A156" s="17" t="s">
        <v>367</v>
      </c>
      <c r="B156" s="18" t="s">
        <v>1</v>
      </c>
      <c r="C156" s="18"/>
      <c r="D156" s="18" t="s">
        <v>1</v>
      </c>
      <c r="E156" s="19"/>
      <c r="F156" s="19"/>
      <c r="G156" s="20"/>
      <c r="H156" s="19"/>
      <c r="I156" s="20"/>
      <c r="J156" s="19"/>
      <c r="K156" s="20"/>
      <c r="L156" s="19"/>
      <c r="M156" s="21"/>
      <c r="N156" s="22" t="s">
        <v>1</v>
      </c>
      <c r="P156" s="22" t="s">
        <v>50</v>
      </c>
      <c r="Q156" s="22" t="s">
        <v>1</v>
      </c>
      <c r="R156" s="22" t="s">
        <v>1</v>
      </c>
    </row>
    <row r="157" spans="1:61" s="22" customFormat="1" ht="18.399999999999999" customHeight="1">
      <c r="A157" s="17" t="s">
        <v>368</v>
      </c>
      <c r="B157" s="18" t="s">
        <v>369</v>
      </c>
      <c r="C157" s="18">
        <v>12</v>
      </c>
      <c r="D157" s="18" t="s">
        <v>76</v>
      </c>
      <c r="E157" s="19"/>
      <c r="F157" s="19"/>
      <c r="G157" s="19"/>
      <c r="H157" s="19"/>
      <c r="I157" s="19"/>
      <c r="J157" s="19"/>
      <c r="K157" s="19"/>
      <c r="L157" s="19"/>
      <c r="M157" s="21"/>
      <c r="N157" s="22" t="s">
        <v>1</v>
      </c>
      <c r="P157" s="22" t="s">
        <v>47</v>
      </c>
      <c r="Q157" s="22" t="s">
        <v>1</v>
      </c>
      <c r="R157" s="22" t="s">
        <v>370</v>
      </c>
      <c r="BI157" s="23" t="str">
        <f>HYPERLINK("#자재조서!A36","M3012169923204105 →")</f>
        <v>M3012169923204105 →</v>
      </c>
    </row>
    <row r="158" spans="1:61" s="22" customFormat="1" ht="18.399999999999999" customHeight="1">
      <c r="A158" s="17" t="s">
        <v>81</v>
      </c>
      <c r="B158" s="18" t="s">
        <v>1</v>
      </c>
      <c r="C158" s="18"/>
      <c r="D158" s="18" t="s">
        <v>1</v>
      </c>
      <c r="E158" s="19"/>
      <c r="F158" s="19"/>
      <c r="G158" s="20"/>
      <c r="H158" s="19"/>
      <c r="I158" s="20"/>
      <c r="J158" s="19"/>
      <c r="K158" s="20"/>
      <c r="L158" s="19"/>
      <c r="M158" s="21"/>
      <c r="N158" s="22" t="s">
        <v>1</v>
      </c>
      <c r="P158" s="22" t="s">
        <v>168</v>
      </c>
      <c r="Q158" s="22" t="s">
        <v>2</v>
      </c>
      <c r="R158" s="22" t="s">
        <v>1</v>
      </c>
    </row>
    <row r="159" spans="1:61" s="22" customFormat="1" ht="18.399999999999999" customHeight="1">
      <c r="A159" s="2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5"/>
    </row>
    <row r="160" spans="1:61" s="22" customFormat="1" ht="18.399999999999999" customHeight="1">
      <c r="A160" s="17" t="s">
        <v>371</v>
      </c>
      <c r="B160" s="18" t="s">
        <v>1</v>
      </c>
      <c r="C160" s="18">
        <v>1</v>
      </c>
      <c r="D160" s="18" t="s">
        <v>79</v>
      </c>
      <c r="F160" s="19"/>
      <c r="H160" s="19"/>
      <c r="J160" s="19"/>
      <c r="L160" s="19"/>
      <c r="M160" s="21"/>
      <c r="N160" s="22" t="s">
        <v>1</v>
      </c>
      <c r="O160" s="22" t="s">
        <v>183</v>
      </c>
      <c r="Z160" s="19">
        <f>H162+H163+H164+H165+H167+H168+H169+H170+H171+H172+H173+H174+H175+H176+H177+H178+H179+H180+H182+H183+H184+H186+H187+H189+H190+H191+H192+H193+H194+H195</f>
        <v>0</v>
      </c>
      <c r="AA160" s="19">
        <f>J162+J163+J164+J165+J167+J168+J169+J170+J171+J172+J173+J174+J175+J176+J177+J178+J179+J180+J182+J183+J184+J186+J187+J189+J190+J191+J192+J193+J194+J195</f>
        <v>0</v>
      </c>
      <c r="AB160" s="19">
        <f>L162+L163+L164+L165+L167+L168+L169+L170+L171+L172+L173+L174+L175+L176+L177+L178+L179+L180+L182+L183+L184+L186+L187+L189+L190+L191+L192+L193+L194+L195</f>
        <v>0</v>
      </c>
    </row>
    <row r="161" spans="1:61" s="22" customFormat="1" ht="18.399999999999999" customHeight="1">
      <c r="A161" s="17" t="s">
        <v>372</v>
      </c>
      <c r="B161" s="18" t="s">
        <v>1</v>
      </c>
      <c r="C161" s="18"/>
      <c r="D161" s="18" t="s">
        <v>1</v>
      </c>
      <c r="E161" s="19"/>
      <c r="F161" s="19"/>
      <c r="G161" s="20"/>
      <c r="H161" s="19"/>
      <c r="I161" s="20"/>
      <c r="J161" s="19"/>
      <c r="K161" s="20"/>
      <c r="L161" s="19"/>
      <c r="M161" s="21"/>
      <c r="N161" s="22" t="s">
        <v>1</v>
      </c>
      <c r="P161" s="22" t="s">
        <v>41</v>
      </c>
      <c r="Q161" s="22" t="s">
        <v>1</v>
      </c>
      <c r="R161" s="22" t="s">
        <v>1</v>
      </c>
      <c r="Z161" s="19">
        <f>H197+H198+H200+H201+H202+H203+H205+H206+H207+H208</f>
        <v>0</v>
      </c>
      <c r="AA161" s="19">
        <f>J197+J198+J200+J201+J202+J203+J205+J206+J207+J208</f>
        <v>0</v>
      </c>
      <c r="AB161" s="19">
        <f>L197+L198+L200+L201+L202+L203+L205+L206+L207+L208</f>
        <v>0</v>
      </c>
    </row>
    <row r="162" spans="1:61" s="22" customFormat="1" ht="18.399999999999999" customHeight="1">
      <c r="A162" s="17" t="s">
        <v>373</v>
      </c>
      <c r="B162" s="18" t="s">
        <v>374</v>
      </c>
      <c r="C162" s="18">
        <v>9</v>
      </c>
      <c r="D162" s="18" t="s">
        <v>375</v>
      </c>
      <c r="E162" s="19"/>
      <c r="F162" s="19"/>
      <c r="G162" s="19"/>
      <c r="H162" s="19"/>
      <c r="I162" s="19"/>
      <c r="J162" s="19"/>
      <c r="K162" s="19"/>
      <c r="L162" s="19"/>
      <c r="M162" s="21"/>
      <c r="N162" s="22" t="s">
        <v>1</v>
      </c>
      <c r="P162" s="22" t="s">
        <v>40</v>
      </c>
      <c r="Q162" s="22" t="s">
        <v>1</v>
      </c>
      <c r="R162" s="22" t="s">
        <v>376</v>
      </c>
      <c r="BI162" s="23" t="str">
        <f>HYPERLINK("#자재조서!A33","M3011150510063094 →")</f>
        <v>M3011150510063094 →</v>
      </c>
    </row>
    <row r="163" spans="1:61" s="22" customFormat="1" ht="18.399999999999999" customHeight="1">
      <c r="A163" s="17" t="s">
        <v>373</v>
      </c>
      <c r="B163" s="18" t="s">
        <v>116</v>
      </c>
      <c r="C163" s="18">
        <v>57</v>
      </c>
      <c r="D163" s="18" t="s">
        <v>375</v>
      </c>
      <c r="E163" s="19"/>
      <c r="F163" s="19"/>
      <c r="G163" s="19"/>
      <c r="H163" s="19"/>
      <c r="I163" s="19"/>
      <c r="J163" s="19"/>
      <c r="K163" s="19"/>
      <c r="L163" s="19"/>
      <c r="M163" s="21"/>
      <c r="N163" s="22" t="s">
        <v>1</v>
      </c>
      <c r="P163" s="22" t="s">
        <v>39</v>
      </c>
      <c r="Q163" s="22" t="s">
        <v>1</v>
      </c>
      <c r="R163" s="22" t="s">
        <v>377</v>
      </c>
      <c r="BI163" s="23" t="str">
        <f>HYPERLINK("#자재조서!A34","M3011150510063095 →")</f>
        <v>M3011150510063095 →</v>
      </c>
    </row>
    <row r="164" spans="1:61" s="22" customFormat="1" ht="18.399999999999999" customHeight="1">
      <c r="A164" s="17" t="s">
        <v>373</v>
      </c>
      <c r="B164" s="18" t="s">
        <v>83</v>
      </c>
      <c r="C164" s="18">
        <v>50</v>
      </c>
      <c r="D164" s="18" t="s">
        <v>375</v>
      </c>
      <c r="E164" s="19"/>
      <c r="F164" s="19"/>
      <c r="G164" s="19"/>
      <c r="H164" s="19"/>
      <c r="I164" s="19"/>
      <c r="J164" s="19"/>
      <c r="K164" s="19"/>
      <c r="L164" s="19"/>
      <c r="M164" s="21"/>
      <c r="N164" s="22" t="s">
        <v>1</v>
      </c>
      <c r="P164" s="22" t="s">
        <v>38</v>
      </c>
      <c r="Q164" s="22" t="s">
        <v>1</v>
      </c>
      <c r="R164" s="22" t="s">
        <v>378</v>
      </c>
      <c r="AA164" s="26" t="s">
        <v>166</v>
      </c>
      <c r="AB164" s="27">
        <f>(내역서!H162+내역서!H163+내역서!H164)*0.54/100</f>
        <v>0</v>
      </c>
      <c r="AC164" s="26" t="s">
        <v>167</v>
      </c>
      <c r="AD164" s="27">
        <f>$AB164</f>
        <v>0</v>
      </c>
      <c r="BI164" s="23" t="str">
        <f>HYPERLINK("#자재조서!A35","M3011150510063096 →")</f>
        <v>M3011150510063096 →</v>
      </c>
    </row>
    <row r="165" spans="1:61" s="22" customFormat="1" ht="18.399999999999999" customHeight="1">
      <c r="A165" s="17" t="s">
        <v>379</v>
      </c>
      <c r="B165" s="18" t="s">
        <v>1</v>
      </c>
      <c r="C165" s="18">
        <v>0.54</v>
      </c>
      <c r="D165" s="18" t="s">
        <v>0</v>
      </c>
      <c r="E165" s="19"/>
      <c r="F165" s="19"/>
      <c r="G165" s="20"/>
      <c r="H165" s="19"/>
      <c r="I165" s="20"/>
      <c r="J165" s="19"/>
      <c r="K165" s="20"/>
      <c r="L165" s="19"/>
      <c r="M165" s="21"/>
      <c r="N165" s="22" t="s">
        <v>1</v>
      </c>
      <c r="P165" s="22" t="s">
        <v>37</v>
      </c>
      <c r="Q165" s="22" t="s">
        <v>1</v>
      </c>
      <c r="R165" s="22" t="s">
        <v>3</v>
      </c>
      <c r="X165" s="22" t="s">
        <v>380</v>
      </c>
    </row>
    <row r="166" spans="1:61" s="22" customFormat="1" ht="18.399999999999999" customHeight="1">
      <c r="A166" s="17" t="s">
        <v>381</v>
      </c>
      <c r="B166" s="18" t="s">
        <v>1</v>
      </c>
      <c r="C166" s="18"/>
      <c r="D166" s="18" t="s">
        <v>1</v>
      </c>
      <c r="E166" s="19"/>
      <c r="F166" s="19"/>
      <c r="G166" s="20"/>
      <c r="H166" s="19"/>
      <c r="I166" s="20"/>
      <c r="J166" s="19"/>
      <c r="K166" s="20"/>
      <c r="L166" s="19"/>
      <c r="M166" s="21"/>
      <c r="N166" s="22" t="s">
        <v>1</v>
      </c>
      <c r="P166" s="22" t="s">
        <v>36</v>
      </c>
      <c r="Q166" s="22" t="s">
        <v>1</v>
      </c>
      <c r="R166" s="22" t="s">
        <v>1</v>
      </c>
    </row>
    <row r="167" spans="1:61" s="22" customFormat="1" ht="18.399999999999999" customHeight="1">
      <c r="A167" s="17" t="s">
        <v>382</v>
      </c>
      <c r="B167" s="18" t="s">
        <v>383</v>
      </c>
      <c r="C167" s="18">
        <v>2</v>
      </c>
      <c r="D167" s="18" t="s">
        <v>122</v>
      </c>
      <c r="E167" s="19"/>
      <c r="F167" s="19"/>
      <c r="G167" s="19"/>
      <c r="H167" s="19"/>
      <c r="I167" s="19"/>
      <c r="J167" s="19"/>
      <c r="K167" s="19"/>
      <c r="L167" s="19"/>
      <c r="M167" s="21"/>
      <c r="N167" s="22" t="s">
        <v>1</v>
      </c>
      <c r="P167" s="22" t="s">
        <v>385</v>
      </c>
      <c r="Q167" s="22" t="s">
        <v>1</v>
      </c>
      <c r="R167" s="22" t="s">
        <v>384</v>
      </c>
      <c r="BI167" s="23" t="str">
        <f>HYPERLINK("#자재조서!A70","MZ0250000 →")</f>
        <v>MZ0250000 →</v>
      </c>
    </row>
    <row r="168" spans="1:61" s="22" customFormat="1" ht="18.399999999999999" customHeight="1">
      <c r="A168" s="17" t="s">
        <v>382</v>
      </c>
      <c r="B168" s="18" t="s">
        <v>386</v>
      </c>
      <c r="C168" s="18">
        <v>1</v>
      </c>
      <c r="D168" s="18" t="s">
        <v>122</v>
      </c>
      <c r="E168" s="19"/>
      <c r="F168" s="19"/>
      <c r="G168" s="19"/>
      <c r="H168" s="19"/>
      <c r="I168" s="19"/>
      <c r="J168" s="19"/>
      <c r="K168" s="19"/>
      <c r="L168" s="19"/>
      <c r="M168" s="21"/>
      <c r="N168" s="22" t="s">
        <v>1</v>
      </c>
      <c r="P168" s="22" t="s">
        <v>121</v>
      </c>
      <c r="Q168" s="22" t="s">
        <v>1</v>
      </c>
      <c r="R168" s="22" t="s">
        <v>387</v>
      </c>
      <c r="BI168" s="23" t="str">
        <f>HYPERLINK("#자재조서!A71","MZ0250002 →")</f>
        <v>MZ0250002 →</v>
      </c>
    </row>
    <row r="169" spans="1:61" s="22" customFormat="1" ht="18.399999999999999" customHeight="1">
      <c r="A169" s="17" t="s">
        <v>382</v>
      </c>
      <c r="B169" s="18" t="s">
        <v>388</v>
      </c>
      <c r="C169" s="18">
        <v>2</v>
      </c>
      <c r="D169" s="18" t="s">
        <v>122</v>
      </c>
      <c r="E169" s="19"/>
      <c r="F169" s="19"/>
      <c r="G169" s="19"/>
      <c r="H169" s="19"/>
      <c r="I169" s="19"/>
      <c r="J169" s="19"/>
      <c r="K169" s="19"/>
      <c r="L169" s="19"/>
      <c r="M169" s="21"/>
      <c r="N169" s="22" t="s">
        <v>1</v>
      </c>
      <c r="P169" s="22" t="s">
        <v>35</v>
      </c>
      <c r="Q169" s="22" t="s">
        <v>1</v>
      </c>
      <c r="R169" s="22" t="s">
        <v>389</v>
      </c>
      <c r="BI169" s="23" t="str">
        <f>HYPERLINK("#자재조서!A72","MZ0250004 →")</f>
        <v>MZ0250004 →</v>
      </c>
    </row>
    <row r="170" spans="1:61" s="22" customFormat="1" ht="18.399999999999999" customHeight="1">
      <c r="A170" s="17" t="s">
        <v>382</v>
      </c>
      <c r="B170" s="18" t="s">
        <v>390</v>
      </c>
      <c r="C170" s="18">
        <v>1</v>
      </c>
      <c r="D170" s="18" t="s">
        <v>122</v>
      </c>
      <c r="E170" s="19"/>
      <c r="F170" s="19"/>
      <c r="G170" s="19"/>
      <c r="H170" s="19"/>
      <c r="I170" s="19"/>
      <c r="J170" s="19"/>
      <c r="K170" s="19"/>
      <c r="L170" s="19"/>
      <c r="M170" s="21"/>
      <c r="N170" s="22" t="s">
        <v>1</v>
      </c>
      <c r="P170" s="22" t="s">
        <v>34</v>
      </c>
      <c r="Q170" s="22" t="s">
        <v>1</v>
      </c>
      <c r="R170" s="22" t="s">
        <v>391</v>
      </c>
      <c r="BI170" s="23" t="str">
        <f>HYPERLINK("#자재조서!A73","MZ0250006 →")</f>
        <v>MZ0250006 →</v>
      </c>
    </row>
    <row r="171" spans="1:61" s="22" customFormat="1" ht="18.399999999999999" customHeight="1">
      <c r="A171" s="17" t="s">
        <v>382</v>
      </c>
      <c r="B171" s="18" t="s">
        <v>392</v>
      </c>
      <c r="C171" s="18">
        <v>4</v>
      </c>
      <c r="D171" s="18" t="s">
        <v>122</v>
      </c>
      <c r="E171" s="19"/>
      <c r="F171" s="19"/>
      <c r="G171" s="19"/>
      <c r="H171" s="19"/>
      <c r="I171" s="19"/>
      <c r="J171" s="19"/>
      <c r="K171" s="19"/>
      <c r="L171" s="19"/>
      <c r="M171" s="21"/>
      <c r="N171" s="22" t="s">
        <v>1</v>
      </c>
      <c r="P171" s="22" t="s">
        <v>33</v>
      </c>
      <c r="Q171" s="22" t="s">
        <v>1</v>
      </c>
      <c r="R171" s="22" t="s">
        <v>393</v>
      </c>
      <c r="BI171" s="23" t="str">
        <f>HYPERLINK("#자재조서!A74","MZ0250007 →")</f>
        <v>MZ0250007 →</v>
      </c>
    </row>
    <row r="172" spans="1:61" s="22" customFormat="1" ht="18.399999999999999" customHeight="1">
      <c r="A172" s="17" t="s">
        <v>382</v>
      </c>
      <c r="B172" s="18" t="s">
        <v>394</v>
      </c>
      <c r="C172" s="18">
        <v>1</v>
      </c>
      <c r="D172" s="18" t="s">
        <v>122</v>
      </c>
      <c r="E172" s="19"/>
      <c r="F172" s="19"/>
      <c r="G172" s="19"/>
      <c r="H172" s="19"/>
      <c r="I172" s="19"/>
      <c r="J172" s="19"/>
      <c r="K172" s="19"/>
      <c r="L172" s="19"/>
      <c r="M172" s="21"/>
      <c r="N172" s="22" t="s">
        <v>1</v>
      </c>
      <c r="P172" s="22" t="s">
        <v>32</v>
      </c>
      <c r="Q172" s="22" t="s">
        <v>1</v>
      </c>
      <c r="R172" s="22" t="s">
        <v>395</v>
      </c>
      <c r="BI172" s="23" t="str">
        <f>HYPERLINK("#자재조서!A75","MZ0250008 →")</f>
        <v>MZ0250008 →</v>
      </c>
    </row>
    <row r="173" spans="1:61" s="22" customFormat="1" ht="18.399999999999999" customHeight="1">
      <c r="A173" s="17" t="s">
        <v>382</v>
      </c>
      <c r="B173" s="18" t="s">
        <v>396</v>
      </c>
      <c r="C173" s="18">
        <v>2</v>
      </c>
      <c r="D173" s="18" t="s">
        <v>122</v>
      </c>
      <c r="E173" s="19"/>
      <c r="F173" s="19"/>
      <c r="G173" s="19"/>
      <c r="H173" s="19"/>
      <c r="I173" s="19"/>
      <c r="J173" s="19"/>
      <c r="K173" s="19"/>
      <c r="L173" s="19"/>
      <c r="M173" s="21"/>
      <c r="N173" s="22" t="s">
        <v>1</v>
      </c>
      <c r="P173" s="22" t="s">
        <v>49</v>
      </c>
      <c r="Q173" s="22" t="s">
        <v>1</v>
      </c>
      <c r="R173" s="22" t="s">
        <v>397</v>
      </c>
      <c r="BI173" s="23" t="str">
        <f>HYPERLINK("#자재조서!A76","MZ0250009 →")</f>
        <v>MZ0250009 →</v>
      </c>
    </row>
    <row r="174" spans="1:61" s="22" customFormat="1" ht="18.399999999999999" customHeight="1">
      <c r="A174" s="17" t="s">
        <v>382</v>
      </c>
      <c r="B174" s="18" t="s">
        <v>398</v>
      </c>
      <c r="C174" s="18">
        <v>2</v>
      </c>
      <c r="D174" s="18" t="s">
        <v>122</v>
      </c>
      <c r="E174" s="19"/>
      <c r="F174" s="19"/>
      <c r="G174" s="19"/>
      <c r="H174" s="19"/>
      <c r="I174" s="19"/>
      <c r="J174" s="19"/>
      <c r="K174" s="19"/>
      <c r="L174" s="19"/>
      <c r="M174" s="21"/>
      <c r="N174" s="22" t="s">
        <v>1</v>
      </c>
      <c r="P174" s="22" t="s">
        <v>51</v>
      </c>
      <c r="Q174" s="22" t="s">
        <v>1</v>
      </c>
      <c r="R174" s="22" t="s">
        <v>399</v>
      </c>
      <c r="BI174" s="23" t="str">
        <f>HYPERLINK("#자재조서!A77","MZ0250010 →")</f>
        <v>MZ0250010 →</v>
      </c>
    </row>
    <row r="175" spans="1:61" s="22" customFormat="1" ht="18.399999999999999" customHeight="1">
      <c r="A175" s="17" t="s">
        <v>382</v>
      </c>
      <c r="B175" s="18" t="s">
        <v>400</v>
      </c>
      <c r="C175" s="18">
        <v>5</v>
      </c>
      <c r="D175" s="18" t="s">
        <v>122</v>
      </c>
      <c r="E175" s="19"/>
      <c r="F175" s="19"/>
      <c r="G175" s="19"/>
      <c r="H175" s="19"/>
      <c r="I175" s="19"/>
      <c r="J175" s="19"/>
      <c r="K175" s="19"/>
      <c r="L175" s="19"/>
      <c r="M175" s="21"/>
      <c r="N175" s="22" t="s">
        <v>1</v>
      </c>
      <c r="P175" s="22" t="s">
        <v>48</v>
      </c>
      <c r="Q175" s="22" t="s">
        <v>1</v>
      </c>
      <c r="R175" s="22" t="s">
        <v>401</v>
      </c>
      <c r="BI175" s="23" t="str">
        <f>HYPERLINK("#자재조서!A78","MZ0250012 →")</f>
        <v>MZ0250012 →</v>
      </c>
    </row>
    <row r="176" spans="1:61" s="22" customFormat="1" ht="18.399999999999999" customHeight="1">
      <c r="A176" s="17" t="s">
        <v>402</v>
      </c>
      <c r="B176" s="18" t="s">
        <v>403</v>
      </c>
      <c r="C176" s="18">
        <v>3</v>
      </c>
      <c r="D176" s="18" t="s">
        <v>122</v>
      </c>
      <c r="E176" s="19"/>
      <c r="F176" s="19"/>
      <c r="G176" s="19"/>
      <c r="H176" s="19"/>
      <c r="I176" s="19"/>
      <c r="J176" s="19"/>
      <c r="K176" s="19"/>
      <c r="L176" s="19"/>
      <c r="M176" s="21"/>
      <c r="N176" s="22" t="s">
        <v>1</v>
      </c>
      <c r="P176" s="22" t="s">
        <v>30</v>
      </c>
      <c r="Q176" s="22" t="s">
        <v>1</v>
      </c>
      <c r="R176" s="22" t="s">
        <v>404</v>
      </c>
      <c r="BI176" s="23" t="str">
        <f>HYPERLINK("#자재조서!A79","MZ0250014 →")</f>
        <v>MZ0250014 →</v>
      </c>
    </row>
    <row r="177" spans="1:61" s="22" customFormat="1" ht="18.399999999999999" customHeight="1">
      <c r="A177" s="17" t="s">
        <v>402</v>
      </c>
      <c r="B177" s="18" t="s">
        <v>405</v>
      </c>
      <c r="C177" s="18">
        <v>10</v>
      </c>
      <c r="D177" s="18" t="s">
        <v>122</v>
      </c>
      <c r="E177" s="19"/>
      <c r="F177" s="19"/>
      <c r="G177" s="19"/>
      <c r="H177" s="19"/>
      <c r="I177" s="19"/>
      <c r="J177" s="19"/>
      <c r="K177" s="19"/>
      <c r="L177" s="19"/>
      <c r="M177" s="21"/>
      <c r="N177" s="22" t="s">
        <v>1</v>
      </c>
      <c r="P177" s="22" t="s">
        <v>29</v>
      </c>
      <c r="Q177" s="22" t="s">
        <v>1</v>
      </c>
      <c r="R177" s="22" t="s">
        <v>406</v>
      </c>
      <c r="BI177" s="23" t="str">
        <f>HYPERLINK("#자재조서!A80","MZ0250016 →")</f>
        <v>MZ0250016 →</v>
      </c>
    </row>
    <row r="178" spans="1:61" s="22" customFormat="1" ht="18.399999999999999" customHeight="1">
      <c r="A178" s="17" t="s">
        <v>407</v>
      </c>
      <c r="B178" s="18" t="s">
        <v>1</v>
      </c>
      <c r="C178" s="18">
        <v>41</v>
      </c>
      <c r="D178" s="18" t="s">
        <v>122</v>
      </c>
      <c r="E178" s="19"/>
      <c r="F178" s="19"/>
      <c r="G178" s="19"/>
      <c r="H178" s="19"/>
      <c r="I178" s="19"/>
      <c r="J178" s="19"/>
      <c r="K178" s="19"/>
      <c r="L178" s="19"/>
      <c r="M178" s="21"/>
      <c r="N178" s="22" t="s">
        <v>1</v>
      </c>
      <c r="P178" s="22" t="s">
        <v>28</v>
      </c>
      <c r="Q178" s="22" t="s">
        <v>1</v>
      </c>
      <c r="R178" s="22" t="s">
        <v>408</v>
      </c>
      <c r="BI178" s="23" t="str">
        <f>HYPERLINK("#자재조서!A81","MZ0250018 →")</f>
        <v>MZ0250018 →</v>
      </c>
    </row>
    <row r="179" spans="1:61" s="22" customFormat="1" ht="18.399999999999999" customHeight="1">
      <c r="A179" s="17" t="s">
        <v>409</v>
      </c>
      <c r="B179" s="18" t="s">
        <v>1</v>
      </c>
      <c r="C179" s="18">
        <v>13</v>
      </c>
      <c r="D179" s="18" t="s">
        <v>122</v>
      </c>
      <c r="E179" s="19"/>
      <c r="F179" s="19"/>
      <c r="G179" s="19"/>
      <c r="H179" s="19"/>
      <c r="I179" s="19"/>
      <c r="J179" s="19"/>
      <c r="K179" s="19"/>
      <c r="L179" s="19"/>
      <c r="M179" s="21"/>
      <c r="N179" s="22" t="s">
        <v>1</v>
      </c>
      <c r="P179" s="22" t="s">
        <v>27</v>
      </c>
      <c r="Q179" s="22" t="s">
        <v>1</v>
      </c>
      <c r="R179" s="22" t="s">
        <v>410</v>
      </c>
      <c r="AA179" s="26" t="s">
        <v>166</v>
      </c>
      <c r="AB179" s="27">
        <f>(내역서!H167+내역서!H168+내역서!H169+내역서!H170+내역서!H171+내역서!H172+내역서!H173+내역서!H174+내역서!H175+내역서!H176+내역서!H177+내역서!H178+내역서!H179)*0.54/100</f>
        <v>0</v>
      </c>
      <c r="AC179" s="26" t="s">
        <v>167</v>
      </c>
      <c r="AD179" s="27">
        <f>$AB179</f>
        <v>0</v>
      </c>
      <c r="BI179" s="23" t="str">
        <f>HYPERLINK("#자재조서!A82","MZ0250020 →")</f>
        <v>MZ0250020 →</v>
      </c>
    </row>
    <row r="180" spans="1:61" s="22" customFormat="1" ht="18.399999999999999" customHeight="1">
      <c r="A180" s="17" t="s">
        <v>379</v>
      </c>
      <c r="B180" s="18" t="s">
        <v>1</v>
      </c>
      <c r="C180" s="18">
        <v>0.54</v>
      </c>
      <c r="D180" s="18" t="s">
        <v>0</v>
      </c>
      <c r="E180" s="19"/>
      <c r="F180" s="19"/>
      <c r="G180" s="20"/>
      <c r="H180" s="19"/>
      <c r="I180" s="20"/>
      <c r="J180" s="19"/>
      <c r="K180" s="20"/>
      <c r="L180" s="19"/>
      <c r="M180" s="21"/>
      <c r="N180" s="22" t="s">
        <v>1</v>
      </c>
      <c r="P180" s="22" t="s">
        <v>26</v>
      </c>
      <c r="Q180" s="22" t="s">
        <v>1</v>
      </c>
      <c r="R180" s="22" t="s">
        <v>3</v>
      </c>
      <c r="X180" s="22" t="s">
        <v>411</v>
      </c>
    </row>
    <row r="181" spans="1:61" s="22" customFormat="1" ht="18.399999999999999" customHeight="1">
      <c r="A181" s="17" t="s">
        <v>412</v>
      </c>
      <c r="B181" s="18" t="s">
        <v>1</v>
      </c>
      <c r="C181" s="18"/>
      <c r="D181" s="18" t="s">
        <v>1</v>
      </c>
      <c r="E181" s="19"/>
      <c r="F181" s="19"/>
      <c r="G181" s="20"/>
      <c r="H181" s="19"/>
      <c r="I181" s="20"/>
      <c r="J181" s="19"/>
      <c r="K181" s="20"/>
      <c r="L181" s="19"/>
      <c r="M181" s="21"/>
      <c r="N181" s="22" t="s">
        <v>1</v>
      </c>
      <c r="P181" s="22" t="s">
        <v>25</v>
      </c>
      <c r="Q181" s="22" t="s">
        <v>1</v>
      </c>
      <c r="R181" s="22" t="s">
        <v>1</v>
      </c>
    </row>
    <row r="182" spans="1:61" s="22" customFormat="1" ht="18.399999999999999" customHeight="1">
      <c r="A182" s="17" t="s">
        <v>413</v>
      </c>
      <c r="B182" s="18" t="s">
        <v>117</v>
      </c>
      <c r="C182" s="18">
        <v>219</v>
      </c>
      <c r="D182" s="18" t="s">
        <v>84</v>
      </c>
      <c r="E182" s="19"/>
      <c r="F182" s="19"/>
      <c r="G182" s="19"/>
      <c r="H182" s="19"/>
      <c r="I182" s="19"/>
      <c r="J182" s="19"/>
      <c r="K182" s="19"/>
      <c r="L182" s="19"/>
      <c r="M182" s="21"/>
      <c r="N182" s="22" t="s">
        <v>415</v>
      </c>
      <c r="P182" s="22" t="s">
        <v>50</v>
      </c>
      <c r="Q182" s="22" t="s">
        <v>1</v>
      </c>
      <c r="R182" s="22" t="s">
        <v>414</v>
      </c>
      <c r="BI182" s="23" t="str">
        <f>HYPERLINK("#자재조서!A22","M1155005 →")</f>
        <v>M1155005 →</v>
      </c>
    </row>
    <row r="183" spans="1:61" s="22" customFormat="1" ht="18.399999999999999" customHeight="1">
      <c r="A183" s="17" t="s">
        <v>413</v>
      </c>
      <c r="B183" s="18" t="s">
        <v>118</v>
      </c>
      <c r="C183" s="18">
        <v>290</v>
      </c>
      <c r="D183" s="18" t="s">
        <v>84</v>
      </c>
      <c r="E183" s="19"/>
      <c r="F183" s="19"/>
      <c r="G183" s="19"/>
      <c r="H183" s="19"/>
      <c r="I183" s="19"/>
      <c r="J183" s="19"/>
      <c r="K183" s="19"/>
      <c r="L183" s="19"/>
      <c r="M183" s="21"/>
      <c r="N183" s="22" t="s">
        <v>415</v>
      </c>
      <c r="P183" s="22" t="s">
        <v>46</v>
      </c>
      <c r="Q183" s="22" t="s">
        <v>1</v>
      </c>
      <c r="R183" s="22" t="s">
        <v>416</v>
      </c>
      <c r="AA183" s="26" t="s">
        <v>166</v>
      </c>
      <c r="AB183" s="27">
        <f>(내역서!H182+내역서!H183)*0.54/100</f>
        <v>0</v>
      </c>
      <c r="AC183" s="26" t="s">
        <v>167</v>
      </c>
      <c r="AD183" s="27">
        <f>$AB183</f>
        <v>0</v>
      </c>
      <c r="BI183" s="23" t="str">
        <f>HYPERLINK("#자재조서!A23","M1155007 →")</f>
        <v>M1155007 →</v>
      </c>
    </row>
    <row r="184" spans="1:61" s="22" customFormat="1" ht="18.399999999999999" customHeight="1">
      <c r="A184" s="17" t="s">
        <v>379</v>
      </c>
      <c r="B184" s="18" t="s">
        <v>1</v>
      </c>
      <c r="C184" s="18">
        <v>0.54</v>
      </c>
      <c r="D184" s="18" t="s">
        <v>0</v>
      </c>
      <c r="E184" s="19"/>
      <c r="F184" s="19"/>
      <c r="G184" s="20"/>
      <c r="H184" s="19"/>
      <c r="I184" s="20"/>
      <c r="J184" s="19"/>
      <c r="K184" s="20"/>
      <c r="L184" s="19"/>
      <c r="M184" s="21"/>
      <c r="N184" s="22" t="s">
        <v>1</v>
      </c>
      <c r="P184" s="22" t="s">
        <v>23</v>
      </c>
      <c r="Q184" s="22" t="s">
        <v>1</v>
      </c>
      <c r="R184" s="22" t="s">
        <v>3</v>
      </c>
      <c r="X184" s="22" t="s">
        <v>462</v>
      </c>
    </row>
    <row r="185" spans="1:61" s="22" customFormat="1" ht="18.399999999999999" customHeight="1">
      <c r="A185" s="17" t="s">
        <v>417</v>
      </c>
      <c r="B185" s="18" t="s">
        <v>1</v>
      </c>
      <c r="C185" s="18"/>
      <c r="D185" s="18" t="s">
        <v>1</v>
      </c>
      <c r="E185" s="19"/>
      <c r="F185" s="19"/>
      <c r="G185" s="20"/>
      <c r="H185" s="19"/>
      <c r="I185" s="20"/>
      <c r="J185" s="19"/>
      <c r="K185" s="20"/>
      <c r="L185" s="19"/>
      <c r="M185" s="21"/>
      <c r="N185" s="22" t="s">
        <v>1</v>
      </c>
      <c r="P185" s="22" t="s">
        <v>22</v>
      </c>
      <c r="Q185" s="22" t="s">
        <v>1</v>
      </c>
      <c r="R185" s="22" t="s">
        <v>1</v>
      </c>
    </row>
    <row r="186" spans="1:61" s="22" customFormat="1" ht="18.399999999999999" customHeight="1">
      <c r="A186" s="17" t="s">
        <v>418</v>
      </c>
      <c r="B186" s="18" t="s">
        <v>463</v>
      </c>
      <c r="C186" s="18">
        <v>285</v>
      </c>
      <c r="D186" s="18" t="s">
        <v>100</v>
      </c>
      <c r="E186" s="19"/>
      <c r="F186" s="19"/>
      <c r="G186" s="19"/>
      <c r="H186" s="19"/>
      <c r="I186" s="19"/>
      <c r="J186" s="19"/>
      <c r="K186" s="19"/>
      <c r="L186" s="19"/>
      <c r="M186" s="21"/>
      <c r="N186" s="22" t="s">
        <v>1</v>
      </c>
      <c r="P186" s="22" t="s">
        <v>21</v>
      </c>
      <c r="Q186" s="22" t="s">
        <v>1</v>
      </c>
      <c r="R186" s="22" t="s">
        <v>419</v>
      </c>
      <c r="AA186" s="26" t="s">
        <v>166</v>
      </c>
      <c r="AB186" s="27">
        <f>내역서!H186*0.54/100</f>
        <v>0</v>
      </c>
      <c r="AC186" s="26" t="s">
        <v>167</v>
      </c>
      <c r="AD186" s="27">
        <f>$AB186</f>
        <v>0</v>
      </c>
      <c r="BI186" s="23" t="str">
        <f>HYPERLINK("#자재조서!A41","M3013150222736494 →")</f>
        <v>M3013150222736494 →</v>
      </c>
    </row>
    <row r="187" spans="1:61" ht="18.399999999999999" customHeight="1">
      <c r="A187" s="2" t="s">
        <v>379</v>
      </c>
      <c r="B187" s="3" t="s">
        <v>1</v>
      </c>
      <c r="C187" s="3">
        <v>0.54</v>
      </c>
      <c r="D187" s="3" t="s">
        <v>0</v>
      </c>
      <c r="E187" s="4"/>
      <c r="F187" s="4"/>
      <c r="G187" s="1"/>
      <c r="H187" s="19"/>
      <c r="I187" s="20"/>
      <c r="J187" s="4"/>
      <c r="K187" s="1"/>
      <c r="L187" s="4"/>
      <c r="M187" s="5"/>
      <c r="N187" s="16" t="s">
        <v>1</v>
      </c>
      <c r="P187" s="16" t="s">
        <v>55</v>
      </c>
      <c r="Q187" s="16" t="s">
        <v>1</v>
      </c>
      <c r="R187" s="16" t="s">
        <v>3</v>
      </c>
      <c r="X187" s="16" t="s">
        <v>420</v>
      </c>
    </row>
    <row r="188" spans="1:61" ht="18.399999999999999" customHeight="1">
      <c r="A188" s="2" t="s">
        <v>421</v>
      </c>
      <c r="B188" s="3" t="s">
        <v>1</v>
      </c>
      <c r="C188" s="3"/>
      <c r="D188" s="3" t="s">
        <v>1</v>
      </c>
      <c r="E188" s="4"/>
      <c r="F188" s="4"/>
      <c r="G188" s="1"/>
      <c r="H188" s="19"/>
      <c r="I188" s="20"/>
      <c r="J188" s="4"/>
      <c r="K188" s="1"/>
      <c r="L188" s="4"/>
      <c r="M188" s="5"/>
      <c r="N188" s="16" t="s">
        <v>1</v>
      </c>
      <c r="P188" s="16" t="s">
        <v>19</v>
      </c>
      <c r="Q188" s="16" t="s">
        <v>1</v>
      </c>
      <c r="R188" s="16" t="s">
        <v>1</v>
      </c>
    </row>
    <row r="189" spans="1:61" ht="18.399999999999999" customHeight="1">
      <c r="A189" s="2" t="s">
        <v>422</v>
      </c>
      <c r="B189" s="3" t="s">
        <v>423</v>
      </c>
      <c r="C189" s="3">
        <v>288</v>
      </c>
      <c r="D189" s="3" t="s">
        <v>76</v>
      </c>
      <c r="E189" s="4"/>
      <c r="F189" s="4"/>
      <c r="G189" s="4"/>
      <c r="H189" s="19"/>
      <c r="I189" s="19"/>
      <c r="J189" s="4"/>
      <c r="K189" s="4"/>
      <c r="L189" s="4"/>
      <c r="M189" s="5"/>
      <c r="N189" s="16" t="s">
        <v>425</v>
      </c>
      <c r="P189" s="16" t="s">
        <v>18</v>
      </c>
      <c r="Q189" s="16" t="s">
        <v>1</v>
      </c>
      <c r="R189" s="16" t="s">
        <v>424</v>
      </c>
      <c r="BI189" s="6" t="str">
        <f>HYPERLINK("#자재조서!A42","M3013150310025360 →")</f>
        <v>M3013150310025360 →</v>
      </c>
    </row>
    <row r="190" spans="1:61" ht="18.399999999999999" customHeight="1">
      <c r="A190" s="2" t="s">
        <v>422</v>
      </c>
      <c r="B190" s="3" t="s">
        <v>426</v>
      </c>
      <c r="C190" s="3">
        <v>34</v>
      </c>
      <c r="D190" s="3" t="s">
        <v>76</v>
      </c>
      <c r="E190" s="4"/>
      <c r="F190" s="4"/>
      <c r="G190" s="4"/>
      <c r="H190" s="19"/>
      <c r="I190" s="19"/>
      <c r="J190" s="4"/>
      <c r="K190" s="4"/>
      <c r="L190" s="4"/>
      <c r="M190" s="5"/>
      <c r="N190" s="16" t="s">
        <v>428</v>
      </c>
      <c r="P190" s="16" t="s">
        <v>59</v>
      </c>
      <c r="Q190" s="16" t="s">
        <v>1</v>
      </c>
      <c r="R190" s="16" t="s">
        <v>427</v>
      </c>
      <c r="BI190" s="6" t="str">
        <f>HYPERLINK("#자재조서!A43","M3013150310025364 →")</f>
        <v>M3013150310025364 →</v>
      </c>
    </row>
    <row r="191" spans="1:61" ht="18.399999999999999" customHeight="1">
      <c r="A191" s="2" t="s">
        <v>429</v>
      </c>
      <c r="B191" s="3" t="s">
        <v>430</v>
      </c>
      <c r="C191" s="3">
        <v>7</v>
      </c>
      <c r="D191" s="3" t="s">
        <v>76</v>
      </c>
      <c r="E191" s="4"/>
      <c r="F191" s="4"/>
      <c r="G191" s="4"/>
      <c r="H191" s="19"/>
      <c r="I191" s="19"/>
      <c r="J191" s="4"/>
      <c r="K191" s="4"/>
      <c r="L191" s="4"/>
      <c r="M191" s="5"/>
      <c r="N191" s="16" t="s">
        <v>1</v>
      </c>
      <c r="P191" s="16" t="s">
        <v>58</v>
      </c>
      <c r="Q191" s="16" t="s">
        <v>1</v>
      </c>
      <c r="R191" s="16" t="s">
        <v>431</v>
      </c>
      <c r="BI191" s="6" t="str">
        <f>HYPERLINK("#자재조서!A46","M3013150322421984 →")</f>
        <v>M3013150322421984 →</v>
      </c>
    </row>
    <row r="192" spans="1:61" ht="18.399999999999999" customHeight="1">
      <c r="A192" s="2" t="s">
        <v>429</v>
      </c>
      <c r="B192" s="3" t="s">
        <v>432</v>
      </c>
      <c r="C192" s="3">
        <v>7</v>
      </c>
      <c r="D192" s="3" t="s">
        <v>76</v>
      </c>
      <c r="E192" s="4"/>
      <c r="F192" s="4"/>
      <c r="G192" s="4"/>
      <c r="H192" s="19"/>
      <c r="I192" s="19"/>
      <c r="J192" s="4"/>
      <c r="K192" s="4"/>
      <c r="L192" s="4"/>
      <c r="M192" s="5"/>
      <c r="N192" s="16" t="s">
        <v>1</v>
      </c>
      <c r="P192" s="16" t="s">
        <v>57</v>
      </c>
      <c r="Q192" s="16" t="s">
        <v>1</v>
      </c>
      <c r="R192" s="16" t="s">
        <v>433</v>
      </c>
      <c r="BI192" s="6" t="str">
        <f>HYPERLINK("#자재조서!A45","M3013150322421982 →")</f>
        <v>M3013150322421982 →</v>
      </c>
    </row>
    <row r="193" spans="1:61" ht="18.399999999999999" customHeight="1">
      <c r="A193" s="2" t="s">
        <v>434</v>
      </c>
      <c r="B193" s="3" t="s">
        <v>435</v>
      </c>
      <c r="C193" s="3">
        <v>158</v>
      </c>
      <c r="D193" s="3" t="s">
        <v>76</v>
      </c>
      <c r="E193" s="4"/>
      <c r="F193" s="4"/>
      <c r="G193" s="4"/>
      <c r="H193" s="19"/>
      <c r="I193" s="19"/>
      <c r="J193" s="4"/>
      <c r="K193" s="4"/>
      <c r="L193" s="4"/>
      <c r="M193" s="5"/>
      <c r="N193" s="16" t="s">
        <v>437</v>
      </c>
      <c r="P193" s="16" t="s">
        <v>56</v>
      </c>
      <c r="Q193" s="16" t="s">
        <v>1</v>
      </c>
      <c r="R193" s="16" t="s">
        <v>436</v>
      </c>
      <c r="BI193" s="6" t="str">
        <f>HYPERLINK("#자재조서!A44","M3013150321664973 →")</f>
        <v>M3013150321664973 →</v>
      </c>
    </row>
    <row r="194" spans="1:61" ht="18.399999999999999" customHeight="1">
      <c r="A194" s="2" t="s">
        <v>479</v>
      </c>
      <c r="B194" s="3" t="s">
        <v>480</v>
      </c>
      <c r="C194" s="3">
        <v>14</v>
      </c>
      <c r="D194" s="3" t="s">
        <v>122</v>
      </c>
      <c r="E194" s="4"/>
      <c r="F194" s="4"/>
      <c r="G194" s="4"/>
      <c r="H194" s="19"/>
      <c r="I194" s="19"/>
      <c r="J194" s="4"/>
      <c r="K194" s="4"/>
      <c r="L194" s="4"/>
      <c r="M194" s="5"/>
      <c r="N194" s="16" t="s">
        <v>1</v>
      </c>
      <c r="P194" s="16" t="s">
        <v>52</v>
      </c>
      <c r="Q194" s="16" t="s">
        <v>1</v>
      </c>
      <c r="R194" s="16" t="s">
        <v>481</v>
      </c>
      <c r="AA194" s="9" t="s">
        <v>166</v>
      </c>
      <c r="AB194" s="10">
        <f>(내역서!H189+내역서!H190+내역서!H191+내역서!H192+내역서!H193+내역서!H194)*0.54/100</f>
        <v>0</v>
      </c>
      <c r="AC194" s="9" t="s">
        <v>167</v>
      </c>
      <c r="AD194" s="11">
        <f>$AB194</f>
        <v>0</v>
      </c>
      <c r="BI194" s="6" t="str">
        <f>HYPERLINK("#자재조서!A86","MZ0250082 →")</f>
        <v>MZ0250082 →</v>
      </c>
    </row>
    <row r="195" spans="1:61" ht="18.399999999999999" customHeight="1">
      <c r="A195" s="2" t="s">
        <v>379</v>
      </c>
      <c r="B195" s="3" t="s">
        <v>1</v>
      </c>
      <c r="C195" s="3">
        <v>0.54</v>
      </c>
      <c r="D195" s="3" t="s">
        <v>0</v>
      </c>
      <c r="E195" s="4"/>
      <c r="F195" s="4"/>
      <c r="G195" s="1"/>
      <c r="H195" s="19"/>
      <c r="I195" s="20"/>
      <c r="J195" s="4"/>
      <c r="K195" s="1"/>
      <c r="L195" s="4"/>
      <c r="M195" s="5"/>
      <c r="N195" s="16" t="s">
        <v>1</v>
      </c>
      <c r="P195" s="16" t="s">
        <v>17</v>
      </c>
      <c r="Q195" s="16" t="s">
        <v>1</v>
      </c>
      <c r="R195" s="16" t="s">
        <v>3</v>
      </c>
      <c r="X195" s="16" t="s">
        <v>482</v>
      </c>
    </row>
    <row r="196" spans="1:61" ht="18.399999999999999" customHeight="1">
      <c r="A196" s="2" t="s">
        <v>438</v>
      </c>
      <c r="B196" s="3" t="s">
        <v>1</v>
      </c>
      <c r="C196" s="3"/>
      <c r="D196" s="3" t="s">
        <v>1</v>
      </c>
      <c r="E196" s="4"/>
      <c r="F196" s="4"/>
      <c r="G196" s="1"/>
      <c r="H196" s="19"/>
      <c r="I196" s="20"/>
      <c r="J196" s="4"/>
      <c r="K196" s="1"/>
      <c r="L196" s="4"/>
      <c r="M196" s="5"/>
      <c r="N196" s="16" t="s">
        <v>1</v>
      </c>
      <c r="P196" s="16" t="s">
        <v>16</v>
      </c>
      <c r="Q196" s="16" t="s">
        <v>1</v>
      </c>
      <c r="R196" s="16" t="s">
        <v>1</v>
      </c>
    </row>
    <row r="197" spans="1:61" ht="18.399999999999999" customHeight="1">
      <c r="A197" s="2" t="s">
        <v>439</v>
      </c>
      <c r="B197" s="3" t="s">
        <v>440</v>
      </c>
      <c r="C197" s="3">
        <v>35</v>
      </c>
      <c r="D197" s="3" t="s">
        <v>100</v>
      </c>
      <c r="E197" s="4"/>
      <c r="F197" s="4"/>
      <c r="G197" s="4"/>
      <c r="H197" s="19"/>
      <c r="I197" s="19"/>
      <c r="J197" s="4"/>
      <c r="K197" s="4"/>
      <c r="L197" s="4"/>
      <c r="M197" s="5"/>
      <c r="N197" s="16" t="s">
        <v>1</v>
      </c>
      <c r="P197" s="16" t="s">
        <v>14</v>
      </c>
      <c r="Q197" s="16" t="s">
        <v>1</v>
      </c>
      <c r="R197" s="16" t="s">
        <v>441</v>
      </c>
      <c r="AA197" s="9" t="s">
        <v>166</v>
      </c>
      <c r="AB197" s="10">
        <f>내역서!H197*0.54/100</f>
        <v>0</v>
      </c>
      <c r="AC197" s="9" t="s">
        <v>167</v>
      </c>
      <c r="AD197" s="11">
        <f>$AB197</f>
        <v>0</v>
      </c>
      <c r="BI197" s="6" t="str">
        <f>HYPERLINK("#자재조서!A40","M3012169923205300 →")</f>
        <v>M3012169923205300 →</v>
      </c>
    </row>
    <row r="198" spans="1:61" ht="18.399999999999999" customHeight="1">
      <c r="A198" s="2" t="s">
        <v>379</v>
      </c>
      <c r="B198" s="3" t="s">
        <v>1</v>
      </c>
      <c r="C198" s="3">
        <v>0.54</v>
      </c>
      <c r="D198" s="3" t="s">
        <v>0</v>
      </c>
      <c r="E198" s="4"/>
      <c r="F198" s="4"/>
      <c r="G198" s="1"/>
      <c r="H198" s="19"/>
      <c r="I198" s="20"/>
      <c r="J198" s="4"/>
      <c r="K198" s="1"/>
      <c r="L198" s="4"/>
      <c r="M198" s="5"/>
      <c r="N198" s="16" t="s">
        <v>1</v>
      </c>
      <c r="P198" s="16" t="s">
        <v>13</v>
      </c>
      <c r="Q198" s="16" t="s">
        <v>1</v>
      </c>
      <c r="R198" s="16" t="s">
        <v>3</v>
      </c>
      <c r="X198" s="16" t="s">
        <v>483</v>
      </c>
    </row>
    <row r="199" spans="1:61" ht="18.399999999999999" customHeight="1">
      <c r="A199" s="2" t="s">
        <v>442</v>
      </c>
      <c r="B199" s="3" t="s">
        <v>1</v>
      </c>
      <c r="C199" s="3"/>
      <c r="D199" s="3" t="s">
        <v>1</v>
      </c>
      <c r="E199" s="4"/>
      <c r="F199" s="4"/>
      <c r="G199" s="1"/>
      <c r="H199" s="19"/>
      <c r="I199" s="20"/>
      <c r="J199" s="4"/>
      <c r="K199" s="1"/>
      <c r="L199" s="4"/>
      <c r="M199" s="5"/>
      <c r="N199" s="16" t="s">
        <v>1</v>
      </c>
      <c r="P199" s="16" t="s">
        <v>12</v>
      </c>
      <c r="Q199" s="16" t="s">
        <v>1</v>
      </c>
      <c r="R199" s="16" t="s">
        <v>1</v>
      </c>
    </row>
    <row r="200" spans="1:61" ht="18.399999999999999" customHeight="1">
      <c r="A200" s="2" t="s">
        <v>443</v>
      </c>
      <c r="B200" s="3" t="s">
        <v>249</v>
      </c>
      <c r="C200" s="3">
        <v>36</v>
      </c>
      <c r="D200" s="3" t="s">
        <v>73</v>
      </c>
      <c r="E200" s="4"/>
      <c r="F200" s="4"/>
      <c r="G200" s="4"/>
      <c r="H200" s="19"/>
      <c r="I200" s="19"/>
      <c r="J200" s="4"/>
      <c r="K200" s="4"/>
      <c r="L200" s="4"/>
      <c r="M200" s="5"/>
      <c r="N200" s="16" t="s">
        <v>1</v>
      </c>
      <c r="P200" s="16" t="s">
        <v>11</v>
      </c>
      <c r="Q200" s="16" t="s">
        <v>1</v>
      </c>
      <c r="R200" s="16" t="s">
        <v>444</v>
      </c>
      <c r="BI200" s="6" t="str">
        <f>HYPERLINK("#자재조서!A37","M301216992320500 →")</f>
        <v>M301216992320500 →</v>
      </c>
    </row>
    <row r="201" spans="1:61" ht="18.399999999999999" customHeight="1">
      <c r="A201" s="2" t="s">
        <v>443</v>
      </c>
      <c r="B201" s="3" t="s">
        <v>119</v>
      </c>
      <c r="C201" s="3">
        <v>155</v>
      </c>
      <c r="D201" s="3" t="s">
        <v>73</v>
      </c>
      <c r="E201" s="4"/>
      <c r="F201" s="4"/>
      <c r="G201" s="4"/>
      <c r="H201" s="19"/>
      <c r="I201" s="19"/>
      <c r="J201" s="4"/>
      <c r="K201" s="4"/>
      <c r="L201" s="4"/>
      <c r="M201" s="5"/>
      <c r="N201" s="16" t="s">
        <v>1</v>
      </c>
      <c r="P201" s="16" t="s">
        <v>10</v>
      </c>
      <c r="Q201" s="16" t="s">
        <v>1</v>
      </c>
      <c r="R201" s="16" t="s">
        <v>445</v>
      </c>
      <c r="BI201" s="6" t="str">
        <f>HYPERLINK("#자재조서!A38","M301216992320502 →")</f>
        <v>M301216992320502 →</v>
      </c>
    </row>
    <row r="202" spans="1:61" ht="18.399999999999999" customHeight="1">
      <c r="A202" s="2" t="s">
        <v>443</v>
      </c>
      <c r="B202" s="3" t="s">
        <v>487</v>
      </c>
      <c r="C202" s="3">
        <v>72</v>
      </c>
      <c r="D202" s="3" t="s">
        <v>73</v>
      </c>
      <c r="E202" s="4"/>
      <c r="F202" s="4"/>
      <c r="G202" s="4"/>
      <c r="H202" s="19"/>
      <c r="I202" s="19"/>
      <c r="J202" s="4"/>
      <c r="K202" s="4"/>
      <c r="L202" s="4"/>
      <c r="M202" s="5"/>
      <c r="N202" s="16" t="s">
        <v>1</v>
      </c>
      <c r="P202" s="16" t="s">
        <v>9</v>
      </c>
      <c r="Q202" s="16" t="s">
        <v>1</v>
      </c>
      <c r="R202" s="16" t="s">
        <v>489</v>
      </c>
      <c r="AA202" s="9" t="s">
        <v>166</v>
      </c>
      <c r="AB202" s="10">
        <f>(내역서!H200+내역서!H201+내역서!H202)*0.54/100</f>
        <v>0</v>
      </c>
      <c r="AC202" s="9" t="s">
        <v>167</v>
      </c>
      <c r="AD202" s="11">
        <f>$AB202</f>
        <v>0</v>
      </c>
      <c r="BI202" s="6" t="str">
        <f>HYPERLINK("#자재조서!A39","M301216992320503 →")</f>
        <v>M301216992320503 →</v>
      </c>
    </row>
    <row r="203" spans="1:61" ht="18.399999999999999" customHeight="1">
      <c r="A203" s="2" t="s">
        <v>379</v>
      </c>
      <c r="B203" s="3" t="s">
        <v>1</v>
      </c>
      <c r="C203" s="3">
        <v>0.54</v>
      </c>
      <c r="D203" s="3" t="s">
        <v>0</v>
      </c>
      <c r="E203" s="4"/>
      <c r="F203" s="4"/>
      <c r="G203" s="1"/>
      <c r="H203" s="19"/>
      <c r="I203" s="20"/>
      <c r="J203" s="4"/>
      <c r="K203" s="1"/>
      <c r="L203" s="4"/>
      <c r="M203" s="5"/>
      <c r="N203" s="16" t="s">
        <v>1</v>
      </c>
      <c r="P203" s="16" t="s">
        <v>8</v>
      </c>
      <c r="Q203" s="16" t="s">
        <v>1</v>
      </c>
      <c r="R203" s="16" t="s">
        <v>3</v>
      </c>
      <c r="X203" s="16" t="s">
        <v>484</v>
      </c>
    </row>
    <row r="204" spans="1:61" ht="18.399999999999999" customHeight="1">
      <c r="A204" s="2" t="s">
        <v>464</v>
      </c>
      <c r="B204" s="3" t="s">
        <v>1</v>
      </c>
      <c r="C204" s="3"/>
      <c r="D204" s="3" t="s">
        <v>1</v>
      </c>
      <c r="E204" s="4"/>
      <c r="F204" s="4"/>
      <c r="G204" s="1"/>
      <c r="H204" s="19"/>
      <c r="I204" s="20"/>
      <c r="J204" s="4"/>
      <c r="K204" s="1"/>
      <c r="L204" s="4"/>
      <c r="M204" s="5"/>
      <c r="N204" s="16" t="s">
        <v>1</v>
      </c>
      <c r="P204" s="16" t="s">
        <v>468</v>
      </c>
      <c r="Q204" s="16" t="s">
        <v>1</v>
      </c>
      <c r="R204" s="16" t="s">
        <v>1</v>
      </c>
    </row>
    <row r="205" spans="1:61" ht="18.399999999999999" customHeight="1">
      <c r="A205" s="2" t="s">
        <v>465</v>
      </c>
      <c r="B205" s="3" t="s">
        <v>466</v>
      </c>
      <c r="C205" s="3">
        <v>12</v>
      </c>
      <c r="D205" s="3" t="s">
        <v>122</v>
      </c>
      <c r="E205" s="4"/>
      <c r="F205" s="4"/>
      <c r="G205" s="4"/>
      <c r="H205" s="19"/>
      <c r="I205" s="19"/>
      <c r="J205" s="4"/>
      <c r="K205" s="4"/>
      <c r="L205" s="4"/>
      <c r="M205" s="5"/>
      <c r="N205" s="16" t="s">
        <v>1</v>
      </c>
      <c r="P205" s="16" t="s">
        <v>7</v>
      </c>
      <c r="Q205" s="16" t="s">
        <v>1</v>
      </c>
      <c r="R205" s="16" t="s">
        <v>467</v>
      </c>
      <c r="BI205" s="6" t="str">
        <f>HYPERLINK("#자재조서!A83","MZ0250050 →")</f>
        <v>MZ0250050 →</v>
      </c>
    </row>
    <row r="206" spans="1:61" ht="18.399999999999999" customHeight="1">
      <c r="A206" s="2" t="s">
        <v>469</v>
      </c>
      <c r="B206" s="3" t="s">
        <v>470</v>
      </c>
      <c r="C206" s="3">
        <v>12</v>
      </c>
      <c r="D206" s="3" t="s">
        <v>122</v>
      </c>
      <c r="E206" s="4"/>
      <c r="F206" s="4"/>
      <c r="G206" s="4"/>
      <c r="H206" s="19"/>
      <c r="I206" s="19"/>
      <c r="J206" s="4"/>
      <c r="K206" s="4"/>
      <c r="L206" s="4"/>
      <c r="M206" s="5"/>
      <c r="N206" s="16" t="s">
        <v>1</v>
      </c>
      <c r="P206" s="16" t="s">
        <v>478</v>
      </c>
      <c r="Q206" s="16" t="s">
        <v>1</v>
      </c>
      <c r="R206" s="16" t="s">
        <v>471</v>
      </c>
      <c r="AA206" s="9" t="s">
        <v>166</v>
      </c>
      <c r="AB206" s="10">
        <f>(내역서!H205+내역서!H206)*0.54/100</f>
        <v>0</v>
      </c>
      <c r="AC206" s="9" t="s">
        <v>167</v>
      </c>
      <c r="AD206" s="11">
        <f>$AB206</f>
        <v>0</v>
      </c>
      <c r="BI206" s="6" t="str">
        <f>HYPERLINK("#자재조서!A84","MZ0250060 →")</f>
        <v>MZ0250060 →</v>
      </c>
    </row>
    <row r="207" spans="1:61" ht="18.399999999999999" customHeight="1">
      <c r="A207" s="2" t="s">
        <v>379</v>
      </c>
      <c r="B207" s="3" t="s">
        <v>1</v>
      </c>
      <c r="C207" s="3">
        <v>0.54</v>
      </c>
      <c r="D207" s="3" t="s">
        <v>0</v>
      </c>
      <c r="E207" s="4"/>
      <c r="F207" s="4"/>
      <c r="G207" s="1"/>
      <c r="H207" s="19"/>
      <c r="I207" s="20"/>
      <c r="J207" s="4"/>
      <c r="K207" s="1"/>
      <c r="L207" s="4"/>
      <c r="M207" s="5"/>
      <c r="N207" s="16" t="s">
        <v>1</v>
      </c>
      <c r="P207" s="16" t="s">
        <v>44</v>
      </c>
      <c r="Q207" s="16" t="s">
        <v>1</v>
      </c>
      <c r="R207" s="16" t="s">
        <v>3</v>
      </c>
      <c r="X207" s="16" t="s">
        <v>485</v>
      </c>
    </row>
    <row r="208" spans="1:61" ht="18.399999999999999" customHeight="1">
      <c r="A208" s="2" t="s">
        <v>446</v>
      </c>
      <c r="B208" s="3" t="s">
        <v>1</v>
      </c>
      <c r="C208" s="3">
        <v>1</v>
      </c>
      <c r="D208" s="3" t="s">
        <v>79</v>
      </c>
      <c r="E208" s="4"/>
      <c r="F208" s="4"/>
      <c r="G208" s="4"/>
      <c r="H208" s="19"/>
      <c r="I208" s="19"/>
      <c r="J208" s="4"/>
      <c r="K208" s="4"/>
      <c r="L208" s="4"/>
      <c r="M208" s="5"/>
      <c r="N208" s="16" t="s">
        <v>1</v>
      </c>
      <c r="P208" s="16" t="s">
        <v>453</v>
      </c>
      <c r="Q208" s="16" t="s">
        <v>1</v>
      </c>
      <c r="R208" s="16" t="s">
        <v>447</v>
      </c>
      <c r="BI208" s="6" t="str">
        <f>HYPERLINK("#경비!A4","GE001010109003020 →")</f>
        <v>GE001010109003020 →</v>
      </c>
    </row>
    <row r="209" spans="1:13" ht="18.399999999999999" customHeight="1" thickBot="1">
      <c r="A209" s="12"/>
      <c r="B209" s="13"/>
      <c r="C209" s="13"/>
      <c r="D209" s="13"/>
      <c r="E209" s="13"/>
      <c r="F209" s="13"/>
      <c r="G209" s="13"/>
      <c r="H209" s="28"/>
      <c r="I209" s="28"/>
      <c r="J209" s="13"/>
      <c r="K209" s="13"/>
      <c r="L209" s="13"/>
      <c r="M209" s="14"/>
    </row>
    <row r="210" spans="1:13" ht="18.399999999999999" customHeight="1">
      <c r="H210" s="29"/>
      <c r="I210" s="22"/>
    </row>
    <row r="211" spans="1:13" ht="18.399999999999999" customHeight="1">
      <c r="H211" s="22"/>
      <c r="I211" s="22"/>
    </row>
  </sheetData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1" type="noConversion"/>
  <pageMargins left="0.31496062992125984" right="0.31496062992125984" top="0.98425196850393704" bottom="0.59055118110236227" header="0.51181102362204722" footer="0.51181102362204722"/>
  <pageSetup paperSize="9" scale="97" orientation="landscape" r:id="rId1"/>
  <headerFooter alignWithMargins="0">
    <oddHeader>&amp;RPage : &amp;P/&amp;N</oddHeader>
  </headerFooter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BS13" sqref="BS13"/>
    </sheetView>
  </sheetViews>
  <sheetFormatPr defaultRowHeight="18.399999999999999" customHeight="1"/>
  <cols>
    <col min="1" max="1" width="21.42578125" style="16" customWidth="1"/>
    <col min="2" max="2" width="17.140625" style="16" customWidth="1"/>
    <col min="3" max="3" width="6.85546875" style="16" customWidth="1"/>
    <col min="4" max="4" width="4.28515625" style="16" customWidth="1"/>
    <col min="5" max="12" width="11.140625" style="16" customWidth="1"/>
    <col min="13" max="13" width="8.5703125" style="16" customWidth="1"/>
    <col min="14" max="59" width="0" style="16" hidden="1" customWidth="1"/>
    <col min="60" max="256" width="9.140625" style="16"/>
    <col min="257" max="257" width="21.42578125" style="16" customWidth="1"/>
    <col min="258" max="258" width="17.140625" style="16" customWidth="1"/>
    <col min="259" max="259" width="6.85546875" style="16" customWidth="1"/>
    <col min="260" max="260" width="4.28515625" style="16" customWidth="1"/>
    <col min="261" max="268" width="11.140625" style="16" customWidth="1"/>
    <col min="269" max="269" width="8.5703125" style="16" customWidth="1"/>
    <col min="270" max="315" width="0" style="16" hidden="1" customWidth="1"/>
    <col min="316" max="512" width="9.140625" style="16"/>
    <col min="513" max="513" width="21.42578125" style="16" customWidth="1"/>
    <col min="514" max="514" width="17.140625" style="16" customWidth="1"/>
    <col min="515" max="515" width="6.85546875" style="16" customWidth="1"/>
    <col min="516" max="516" width="4.28515625" style="16" customWidth="1"/>
    <col min="517" max="524" width="11.140625" style="16" customWidth="1"/>
    <col min="525" max="525" width="8.5703125" style="16" customWidth="1"/>
    <col min="526" max="571" width="0" style="16" hidden="1" customWidth="1"/>
    <col min="572" max="768" width="9.140625" style="16"/>
    <col min="769" max="769" width="21.42578125" style="16" customWidth="1"/>
    <col min="770" max="770" width="17.140625" style="16" customWidth="1"/>
    <col min="771" max="771" width="6.85546875" style="16" customWidth="1"/>
    <col min="772" max="772" width="4.28515625" style="16" customWidth="1"/>
    <col min="773" max="780" width="11.140625" style="16" customWidth="1"/>
    <col min="781" max="781" width="8.5703125" style="16" customWidth="1"/>
    <col min="782" max="827" width="0" style="16" hidden="1" customWidth="1"/>
    <col min="828" max="1024" width="9.140625" style="16"/>
    <col min="1025" max="1025" width="21.42578125" style="16" customWidth="1"/>
    <col min="1026" max="1026" width="17.140625" style="16" customWidth="1"/>
    <col min="1027" max="1027" width="6.85546875" style="16" customWidth="1"/>
    <col min="1028" max="1028" width="4.28515625" style="16" customWidth="1"/>
    <col min="1029" max="1036" width="11.140625" style="16" customWidth="1"/>
    <col min="1037" max="1037" width="8.5703125" style="16" customWidth="1"/>
    <col min="1038" max="1083" width="0" style="16" hidden="1" customWidth="1"/>
    <col min="1084" max="1280" width="9.140625" style="16"/>
    <col min="1281" max="1281" width="21.42578125" style="16" customWidth="1"/>
    <col min="1282" max="1282" width="17.140625" style="16" customWidth="1"/>
    <col min="1283" max="1283" width="6.85546875" style="16" customWidth="1"/>
    <col min="1284" max="1284" width="4.28515625" style="16" customWidth="1"/>
    <col min="1285" max="1292" width="11.140625" style="16" customWidth="1"/>
    <col min="1293" max="1293" width="8.5703125" style="16" customWidth="1"/>
    <col min="1294" max="1339" width="0" style="16" hidden="1" customWidth="1"/>
    <col min="1340" max="1536" width="9.140625" style="16"/>
    <col min="1537" max="1537" width="21.42578125" style="16" customWidth="1"/>
    <col min="1538" max="1538" width="17.140625" style="16" customWidth="1"/>
    <col min="1539" max="1539" width="6.85546875" style="16" customWidth="1"/>
    <col min="1540" max="1540" width="4.28515625" style="16" customWidth="1"/>
    <col min="1541" max="1548" width="11.140625" style="16" customWidth="1"/>
    <col min="1549" max="1549" width="8.5703125" style="16" customWidth="1"/>
    <col min="1550" max="1595" width="0" style="16" hidden="1" customWidth="1"/>
    <col min="1596" max="1792" width="9.140625" style="16"/>
    <col min="1793" max="1793" width="21.42578125" style="16" customWidth="1"/>
    <col min="1794" max="1794" width="17.140625" style="16" customWidth="1"/>
    <col min="1795" max="1795" width="6.85546875" style="16" customWidth="1"/>
    <col min="1796" max="1796" width="4.28515625" style="16" customWidth="1"/>
    <col min="1797" max="1804" width="11.140625" style="16" customWidth="1"/>
    <col min="1805" max="1805" width="8.5703125" style="16" customWidth="1"/>
    <col min="1806" max="1851" width="0" style="16" hidden="1" customWidth="1"/>
    <col min="1852" max="2048" width="9.140625" style="16"/>
    <col min="2049" max="2049" width="21.42578125" style="16" customWidth="1"/>
    <col min="2050" max="2050" width="17.140625" style="16" customWidth="1"/>
    <col min="2051" max="2051" width="6.85546875" style="16" customWidth="1"/>
    <col min="2052" max="2052" width="4.28515625" style="16" customWidth="1"/>
    <col min="2053" max="2060" width="11.140625" style="16" customWidth="1"/>
    <col min="2061" max="2061" width="8.5703125" style="16" customWidth="1"/>
    <col min="2062" max="2107" width="0" style="16" hidden="1" customWidth="1"/>
    <col min="2108" max="2304" width="9.140625" style="16"/>
    <col min="2305" max="2305" width="21.42578125" style="16" customWidth="1"/>
    <col min="2306" max="2306" width="17.140625" style="16" customWidth="1"/>
    <col min="2307" max="2307" width="6.85546875" style="16" customWidth="1"/>
    <col min="2308" max="2308" width="4.28515625" style="16" customWidth="1"/>
    <col min="2309" max="2316" width="11.140625" style="16" customWidth="1"/>
    <col min="2317" max="2317" width="8.5703125" style="16" customWidth="1"/>
    <col min="2318" max="2363" width="0" style="16" hidden="1" customWidth="1"/>
    <col min="2364" max="2560" width="9.140625" style="16"/>
    <col min="2561" max="2561" width="21.42578125" style="16" customWidth="1"/>
    <col min="2562" max="2562" width="17.140625" style="16" customWidth="1"/>
    <col min="2563" max="2563" width="6.85546875" style="16" customWidth="1"/>
    <col min="2564" max="2564" width="4.28515625" style="16" customWidth="1"/>
    <col min="2565" max="2572" width="11.140625" style="16" customWidth="1"/>
    <col min="2573" max="2573" width="8.5703125" style="16" customWidth="1"/>
    <col min="2574" max="2619" width="0" style="16" hidden="1" customWidth="1"/>
    <col min="2620" max="2816" width="9.140625" style="16"/>
    <col min="2817" max="2817" width="21.42578125" style="16" customWidth="1"/>
    <col min="2818" max="2818" width="17.140625" style="16" customWidth="1"/>
    <col min="2819" max="2819" width="6.85546875" style="16" customWidth="1"/>
    <col min="2820" max="2820" width="4.28515625" style="16" customWidth="1"/>
    <col min="2821" max="2828" width="11.140625" style="16" customWidth="1"/>
    <col min="2829" max="2829" width="8.5703125" style="16" customWidth="1"/>
    <col min="2830" max="2875" width="0" style="16" hidden="1" customWidth="1"/>
    <col min="2876" max="3072" width="9.140625" style="16"/>
    <col min="3073" max="3073" width="21.42578125" style="16" customWidth="1"/>
    <col min="3074" max="3074" width="17.140625" style="16" customWidth="1"/>
    <col min="3075" max="3075" width="6.85546875" style="16" customWidth="1"/>
    <col min="3076" max="3076" width="4.28515625" style="16" customWidth="1"/>
    <col min="3077" max="3084" width="11.140625" style="16" customWidth="1"/>
    <col min="3085" max="3085" width="8.5703125" style="16" customWidth="1"/>
    <col min="3086" max="3131" width="0" style="16" hidden="1" customWidth="1"/>
    <col min="3132" max="3328" width="9.140625" style="16"/>
    <col min="3329" max="3329" width="21.42578125" style="16" customWidth="1"/>
    <col min="3330" max="3330" width="17.140625" style="16" customWidth="1"/>
    <col min="3331" max="3331" width="6.85546875" style="16" customWidth="1"/>
    <col min="3332" max="3332" width="4.28515625" style="16" customWidth="1"/>
    <col min="3333" max="3340" width="11.140625" style="16" customWidth="1"/>
    <col min="3341" max="3341" width="8.5703125" style="16" customWidth="1"/>
    <col min="3342" max="3387" width="0" style="16" hidden="1" customWidth="1"/>
    <col min="3388" max="3584" width="9.140625" style="16"/>
    <col min="3585" max="3585" width="21.42578125" style="16" customWidth="1"/>
    <col min="3586" max="3586" width="17.140625" style="16" customWidth="1"/>
    <col min="3587" max="3587" width="6.85546875" style="16" customWidth="1"/>
    <col min="3588" max="3588" width="4.28515625" style="16" customWidth="1"/>
    <col min="3589" max="3596" width="11.140625" style="16" customWidth="1"/>
    <col min="3597" max="3597" width="8.5703125" style="16" customWidth="1"/>
    <col min="3598" max="3643" width="0" style="16" hidden="1" customWidth="1"/>
    <col min="3644" max="3840" width="9.140625" style="16"/>
    <col min="3841" max="3841" width="21.42578125" style="16" customWidth="1"/>
    <col min="3842" max="3842" width="17.140625" style="16" customWidth="1"/>
    <col min="3843" max="3843" width="6.85546875" style="16" customWidth="1"/>
    <col min="3844" max="3844" width="4.28515625" style="16" customWidth="1"/>
    <col min="3845" max="3852" width="11.140625" style="16" customWidth="1"/>
    <col min="3853" max="3853" width="8.5703125" style="16" customWidth="1"/>
    <col min="3854" max="3899" width="0" style="16" hidden="1" customWidth="1"/>
    <col min="3900" max="4096" width="9.140625" style="16"/>
    <col min="4097" max="4097" width="21.42578125" style="16" customWidth="1"/>
    <col min="4098" max="4098" width="17.140625" style="16" customWidth="1"/>
    <col min="4099" max="4099" width="6.85546875" style="16" customWidth="1"/>
    <col min="4100" max="4100" width="4.28515625" style="16" customWidth="1"/>
    <col min="4101" max="4108" width="11.140625" style="16" customWidth="1"/>
    <col min="4109" max="4109" width="8.5703125" style="16" customWidth="1"/>
    <col min="4110" max="4155" width="0" style="16" hidden="1" customWidth="1"/>
    <col min="4156" max="4352" width="9.140625" style="16"/>
    <col min="4353" max="4353" width="21.42578125" style="16" customWidth="1"/>
    <col min="4354" max="4354" width="17.140625" style="16" customWidth="1"/>
    <col min="4355" max="4355" width="6.85546875" style="16" customWidth="1"/>
    <col min="4356" max="4356" width="4.28515625" style="16" customWidth="1"/>
    <col min="4357" max="4364" width="11.140625" style="16" customWidth="1"/>
    <col min="4365" max="4365" width="8.5703125" style="16" customWidth="1"/>
    <col min="4366" max="4411" width="0" style="16" hidden="1" customWidth="1"/>
    <col min="4412" max="4608" width="9.140625" style="16"/>
    <col min="4609" max="4609" width="21.42578125" style="16" customWidth="1"/>
    <col min="4610" max="4610" width="17.140625" style="16" customWidth="1"/>
    <col min="4611" max="4611" width="6.85546875" style="16" customWidth="1"/>
    <col min="4612" max="4612" width="4.28515625" style="16" customWidth="1"/>
    <col min="4613" max="4620" width="11.140625" style="16" customWidth="1"/>
    <col min="4621" max="4621" width="8.5703125" style="16" customWidth="1"/>
    <col min="4622" max="4667" width="0" style="16" hidden="1" customWidth="1"/>
    <col min="4668" max="4864" width="9.140625" style="16"/>
    <col min="4865" max="4865" width="21.42578125" style="16" customWidth="1"/>
    <col min="4866" max="4866" width="17.140625" style="16" customWidth="1"/>
    <col min="4867" max="4867" width="6.85546875" style="16" customWidth="1"/>
    <col min="4868" max="4868" width="4.28515625" style="16" customWidth="1"/>
    <col min="4869" max="4876" width="11.140625" style="16" customWidth="1"/>
    <col min="4877" max="4877" width="8.5703125" style="16" customWidth="1"/>
    <col min="4878" max="4923" width="0" style="16" hidden="1" customWidth="1"/>
    <col min="4924" max="5120" width="9.140625" style="16"/>
    <col min="5121" max="5121" width="21.42578125" style="16" customWidth="1"/>
    <col min="5122" max="5122" width="17.140625" style="16" customWidth="1"/>
    <col min="5123" max="5123" width="6.85546875" style="16" customWidth="1"/>
    <col min="5124" max="5124" width="4.28515625" style="16" customWidth="1"/>
    <col min="5125" max="5132" width="11.140625" style="16" customWidth="1"/>
    <col min="5133" max="5133" width="8.5703125" style="16" customWidth="1"/>
    <col min="5134" max="5179" width="0" style="16" hidden="1" customWidth="1"/>
    <col min="5180" max="5376" width="9.140625" style="16"/>
    <col min="5377" max="5377" width="21.42578125" style="16" customWidth="1"/>
    <col min="5378" max="5378" width="17.140625" style="16" customWidth="1"/>
    <col min="5379" max="5379" width="6.85546875" style="16" customWidth="1"/>
    <col min="5380" max="5380" width="4.28515625" style="16" customWidth="1"/>
    <col min="5381" max="5388" width="11.140625" style="16" customWidth="1"/>
    <col min="5389" max="5389" width="8.5703125" style="16" customWidth="1"/>
    <col min="5390" max="5435" width="0" style="16" hidden="1" customWidth="1"/>
    <col min="5436" max="5632" width="9.140625" style="16"/>
    <col min="5633" max="5633" width="21.42578125" style="16" customWidth="1"/>
    <col min="5634" max="5634" width="17.140625" style="16" customWidth="1"/>
    <col min="5635" max="5635" width="6.85546875" style="16" customWidth="1"/>
    <col min="5636" max="5636" width="4.28515625" style="16" customWidth="1"/>
    <col min="5637" max="5644" width="11.140625" style="16" customWidth="1"/>
    <col min="5645" max="5645" width="8.5703125" style="16" customWidth="1"/>
    <col min="5646" max="5691" width="0" style="16" hidden="1" customWidth="1"/>
    <col min="5692" max="5888" width="9.140625" style="16"/>
    <col min="5889" max="5889" width="21.42578125" style="16" customWidth="1"/>
    <col min="5890" max="5890" width="17.140625" style="16" customWidth="1"/>
    <col min="5891" max="5891" width="6.85546875" style="16" customWidth="1"/>
    <col min="5892" max="5892" width="4.28515625" style="16" customWidth="1"/>
    <col min="5893" max="5900" width="11.140625" style="16" customWidth="1"/>
    <col min="5901" max="5901" width="8.5703125" style="16" customWidth="1"/>
    <col min="5902" max="5947" width="0" style="16" hidden="1" customWidth="1"/>
    <col min="5948" max="6144" width="9.140625" style="16"/>
    <col min="6145" max="6145" width="21.42578125" style="16" customWidth="1"/>
    <col min="6146" max="6146" width="17.140625" style="16" customWidth="1"/>
    <col min="6147" max="6147" width="6.85546875" style="16" customWidth="1"/>
    <col min="6148" max="6148" width="4.28515625" style="16" customWidth="1"/>
    <col min="6149" max="6156" width="11.140625" style="16" customWidth="1"/>
    <col min="6157" max="6157" width="8.5703125" style="16" customWidth="1"/>
    <col min="6158" max="6203" width="0" style="16" hidden="1" customWidth="1"/>
    <col min="6204" max="6400" width="9.140625" style="16"/>
    <col min="6401" max="6401" width="21.42578125" style="16" customWidth="1"/>
    <col min="6402" max="6402" width="17.140625" style="16" customWidth="1"/>
    <col min="6403" max="6403" width="6.85546875" style="16" customWidth="1"/>
    <col min="6404" max="6404" width="4.28515625" style="16" customWidth="1"/>
    <col min="6405" max="6412" width="11.140625" style="16" customWidth="1"/>
    <col min="6413" max="6413" width="8.5703125" style="16" customWidth="1"/>
    <col min="6414" max="6459" width="0" style="16" hidden="1" customWidth="1"/>
    <col min="6460" max="6656" width="9.140625" style="16"/>
    <col min="6657" max="6657" width="21.42578125" style="16" customWidth="1"/>
    <col min="6658" max="6658" width="17.140625" style="16" customWidth="1"/>
    <col min="6659" max="6659" width="6.85546875" style="16" customWidth="1"/>
    <col min="6660" max="6660" width="4.28515625" style="16" customWidth="1"/>
    <col min="6661" max="6668" width="11.140625" style="16" customWidth="1"/>
    <col min="6669" max="6669" width="8.5703125" style="16" customWidth="1"/>
    <col min="6670" max="6715" width="0" style="16" hidden="1" customWidth="1"/>
    <col min="6716" max="6912" width="9.140625" style="16"/>
    <col min="6913" max="6913" width="21.42578125" style="16" customWidth="1"/>
    <col min="6914" max="6914" width="17.140625" style="16" customWidth="1"/>
    <col min="6915" max="6915" width="6.85546875" style="16" customWidth="1"/>
    <col min="6916" max="6916" width="4.28515625" style="16" customWidth="1"/>
    <col min="6917" max="6924" width="11.140625" style="16" customWidth="1"/>
    <col min="6925" max="6925" width="8.5703125" style="16" customWidth="1"/>
    <col min="6926" max="6971" width="0" style="16" hidden="1" customWidth="1"/>
    <col min="6972" max="7168" width="9.140625" style="16"/>
    <col min="7169" max="7169" width="21.42578125" style="16" customWidth="1"/>
    <col min="7170" max="7170" width="17.140625" style="16" customWidth="1"/>
    <col min="7171" max="7171" width="6.85546875" style="16" customWidth="1"/>
    <col min="7172" max="7172" width="4.28515625" style="16" customWidth="1"/>
    <col min="7173" max="7180" width="11.140625" style="16" customWidth="1"/>
    <col min="7181" max="7181" width="8.5703125" style="16" customWidth="1"/>
    <col min="7182" max="7227" width="0" style="16" hidden="1" customWidth="1"/>
    <col min="7228" max="7424" width="9.140625" style="16"/>
    <col min="7425" max="7425" width="21.42578125" style="16" customWidth="1"/>
    <col min="7426" max="7426" width="17.140625" style="16" customWidth="1"/>
    <col min="7427" max="7427" width="6.85546875" style="16" customWidth="1"/>
    <col min="7428" max="7428" width="4.28515625" style="16" customWidth="1"/>
    <col min="7429" max="7436" width="11.140625" style="16" customWidth="1"/>
    <col min="7437" max="7437" width="8.5703125" style="16" customWidth="1"/>
    <col min="7438" max="7483" width="0" style="16" hidden="1" customWidth="1"/>
    <col min="7484" max="7680" width="9.140625" style="16"/>
    <col min="7681" max="7681" width="21.42578125" style="16" customWidth="1"/>
    <col min="7682" max="7682" width="17.140625" style="16" customWidth="1"/>
    <col min="7683" max="7683" width="6.85546875" style="16" customWidth="1"/>
    <col min="7684" max="7684" width="4.28515625" style="16" customWidth="1"/>
    <col min="7685" max="7692" width="11.140625" style="16" customWidth="1"/>
    <col min="7693" max="7693" width="8.5703125" style="16" customWidth="1"/>
    <col min="7694" max="7739" width="0" style="16" hidden="1" customWidth="1"/>
    <col min="7740" max="7936" width="9.140625" style="16"/>
    <col min="7937" max="7937" width="21.42578125" style="16" customWidth="1"/>
    <col min="7938" max="7938" width="17.140625" style="16" customWidth="1"/>
    <col min="7939" max="7939" width="6.85546875" style="16" customWidth="1"/>
    <col min="7940" max="7940" width="4.28515625" style="16" customWidth="1"/>
    <col min="7941" max="7948" width="11.140625" style="16" customWidth="1"/>
    <col min="7949" max="7949" width="8.5703125" style="16" customWidth="1"/>
    <col min="7950" max="7995" width="0" style="16" hidden="1" customWidth="1"/>
    <col min="7996" max="8192" width="9.140625" style="16"/>
    <col min="8193" max="8193" width="21.42578125" style="16" customWidth="1"/>
    <col min="8194" max="8194" width="17.140625" style="16" customWidth="1"/>
    <col min="8195" max="8195" width="6.85546875" style="16" customWidth="1"/>
    <col min="8196" max="8196" width="4.28515625" style="16" customWidth="1"/>
    <col min="8197" max="8204" width="11.140625" style="16" customWidth="1"/>
    <col min="8205" max="8205" width="8.5703125" style="16" customWidth="1"/>
    <col min="8206" max="8251" width="0" style="16" hidden="1" customWidth="1"/>
    <col min="8252" max="8448" width="9.140625" style="16"/>
    <col min="8449" max="8449" width="21.42578125" style="16" customWidth="1"/>
    <col min="8450" max="8450" width="17.140625" style="16" customWidth="1"/>
    <col min="8451" max="8451" width="6.85546875" style="16" customWidth="1"/>
    <col min="8452" max="8452" width="4.28515625" style="16" customWidth="1"/>
    <col min="8453" max="8460" width="11.140625" style="16" customWidth="1"/>
    <col min="8461" max="8461" width="8.5703125" style="16" customWidth="1"/>
    <col min="8462" max="8507" width="0" style="16" hidden="1" customWidth="1"/>
    <col min="8508" max="8704" width="9.140625" style="16"/>
    <col min="8705" max="8705" width="21.42578125" style="16" customWidth="1"/>
    <col min="8706" max="8706" width="17.140625" style="16" customWidth="1"/>
    <col min="8707" max="8707" width="6.85546875" style="16" customWidth="1"/>
    <col min="8708" max="8708" width="4.28515625" style="16" customWidth="1"/>
    <col min="8709" max="8716" width="11.140625" style="16" customWidth="1"/>
    <col min="8717" max="8717" width="8.5703125" style="16" customWidth="1"/>
    <col min="8718" max="8763" width="0" style="16" hidden="1" customWidth="1"/>
    <col min="8764" max="8960" width="9.140625" style="16"/>
    <col min="8961" max="8961" width="21.42578125" style="16" customWidth="1"/>
    <col min="8962" max="8962" width="17.140625" style="16" customWidth="1"/>
    <col min="8963" max="8963" width="6.85546875" style="16" customWidth="1"/>
    <col min="8964" max="8964" width="4.28515625" style="16" customWidth="1"/>
    <col min="8965" max="8972" width="11.140625" style="16" customWidth="1"/>
    <col min="8973" max="8973" width="8.5703125" style="16" customWidth="1"/>
    <col min="8974" max="9019" width="0" style="16" hidden="1" customWidth="1"/>
    <col min="9020" max="9216" width="9.140625" style="16"/>
    <col min="9217" max="9217" width="21.42578125" style="16" customWidth="1"/>
    <col min="9218" max="9218" width="17.140625" style="16" customWidth="1"/>
    <col min="9219" max="9219" width="6.85546875" style="16" customWidth="1"/>
    <col min="9220" max="9220" width="4.28515625" style="16" customWidth="1"/>
    <col min="9221" max="9228" width="11.140625" style="16" customWidth="1"/>
    <col min="9229" max="9229" width="8.5703125" style="16" customWidth="1"/>
    <col min="9230" max="9275" width="0" style="16" hidden="1" customWidth="1"/>
    <col min="9276" max="9472" width="9.140625" style="16"/>
    <col min="9473" max="9473" width="21.42578125" style="16" customWidth="1"/>
    <col min="9474" max="9474" width="17.140625" style="16" customWidth="1"/>
    <col min="9475" max="9475" width="6.85546875" style="16" customWidth="1"/>
    <col min="9476" max="9476" width="4.28515625" style="16" customWidth="1"/>
    <col min="9477" max="9484" width="11.140625" style="16" customWidth="1"/>
    <col min="9485" max="9485" width="8.5703125" style="16" customWidth="1"/>
    <col min="9486" max="9531" width="0" style="16" hidden="1" customWidth="1"/>
    <col min="9532" max="9728" width="9.140625" style="16"/>
    <col min="9729" max="9729" width="21.42578125" style="16" customWidth="1"/>
    <col min="9730" max="9730" width="17.140625" style="16" customWidth="1"/>
    <col min="9731" max="9731" width="6.85546875" style="16" customWidth="1"/>
    <col min="9732" max="9732" width="4.28515625" style="16" customWidth="1"/>
    <col min="9733" max="9740" width="11.140625" style="16" customWidth="1"/>
    <col min="9741" max="9741" width="8.5703125" style="16" customWidth="1"/>
    <col min="9742" max="9787" width="0" style="16" hidden="1" customWidth="1"/>
    <col min="9788" max="9984" width="9.140625" style="16"/>
    <col min="9985" max="9985" width="21.42578125" style="16" customWidth="1"/>
    <col min="9986" max="9986" width="17.140625" style="16" customWidth="1"/>
    <col min="9987" max="9987" width="6.85546875" style="16" customWidth="1"/>
    <col min="9988" max="9988" width="4.28515625" style="16" customWidth="1"/>
    <col min="9989" max="9996" width="11.140625" style="16" customWidth="1"/>
    <col min="9997" max="9997" width="8.5703125" style="16" customWidth="1"/>
    <col min="9998" max="10043" width="0" style="16" hidden="1" customWidth="1"/>
    <col min="10044" max="10240" width="9.140625" style="16"/>
    <col min="10241" max="10241" width="21.42578125" style="16" customWidth="1"/>
    <col min="10242" max="10242" width="17.140625" style="16" customWidth="1"/>
    <col min="10243" max="10243" width="6.85546875" style="16" customWidth="1"/>
    <col min="10244" max="10244" width="4.28515625" style="16" customWidth="1"/>
    <col min="10245" max="10252" width="11.140625" style="16" customWidth="1"/>
    <col min="10253" max="10253" width="8.5703125" style="16" customWidth="1"/>
    <col min="10254" max="10299" width="0" style="16" hidden="1" customWidth="1"/>
    <col min="10300" max="10496" width="9.140625" style="16"/>
    <col min="10497" max="10497" width="21.42578125" style="16" customWidth="1"/>
    <col min="10498" max="10498" width="17.140625" style="16" customWidth="1"/>
    <col min="10499" max="10499" width="6.85546875" style="16" customWidth="1"/>
    <col min="10500" max="10500" width="4.28515625" style="16" customWidth="1"/>
    <col min="10501" max="10508" width="11.140625" style="16" customWidth="1"/>
    <col min="10509" max="10509" width="8.5703125" style="16" customWidth="1"/>
    <col min="10510" max="10555" width="0" style="16" hidden="1" customWidth="1"/>
    <col min="10556" max="10752" width="9.140625" style="16"/>
    <col min="10753" max="10753" width="21.42578125" style="16" customWidth="1"/>
    <col min="10754" max="10754" width="17.140625" style="16" customWidth="1"/>
    <col min="10755" max="10755" width="6.85546875" style="16" customWidth="1"/>
    <col min="10756" max="10756" width="4.28515625" style="16" customWidth="1"/>
    <col min="10757" max="10764" width="11.140625" style="16" customWidth="1"/>
    <col min="10765" max="10765" width="8.5703125" style="16" customWidth="1"/>
    <col min="10766" max="10811" width="0" style="16" hidden="1" customWidth="1"/>
    <col min="10812" max="11008" width="9.140625" style="16"/>
    <col min="11009" max="11009" width="21.42578125" style="16" customWidth="1"/>
    <col min="11010" max="11010" width="17.140625" style="16" customWidth="1"/>
    <col min="11011" max="11011" width="6.85546875" style="16" customWidth="1"/>
    <col min="11012" max="11012" width="4.28515625" style="16" customWidth="1"/>
    <col min="11013" max="11020" width="11.140625" style="16" customWidth="1"/>
    <col min="11021" max="11021" width="8.5703125" style="16" customWidth="1"/>
    <col min="11022" max="11067" width="0" style="16" hidden="1" customWidth="1"/>
    <col min="11068" max="11264" width="9.140625" style="16"/>
    <col min="11265" max="11265" width="21.42578125" style="16" customWidth="1"/>
    <col min="11266" max="11266" width="17.140625" style="16" customWidth="1"/>
    <col min="11267" max="11267" width="6.85546875" style="16" customWidth="1"/>
    <col min="11268" max="11268" width="4.28515625" style="16" customWidth="1"/>
    <col min="11269" max="11276" width="11.140625" style="16" customWidth="1"/>
    <col min="11277" max="11277" width="8.5703125" style="16" customWidth="1"/>
    <col min="11278" max="11323" width="0" style="16" hidden="1" customWidth="1"/>
    <col min="11324" max="11520" width="9.140625" style="16"/>
    <col min="11521" max="11521" width="21.42578125" style="16" customWidth="1"/>
    <col min="11522" max="11522" width="17.140625" style="16" customWidth="1"/>
    <col min="11523" max="11523" width="6.85546875" style="16" customWidth="1"/>
    <col min="11524" max="11524" width="4.28515625" style="16" customWidth="1"/>
    <col min="11525" max="11532" width="11.140625" style="16" customWidth="1"/>
    <col min="11533" max="11533" width="8.5703125" style="16" customWidth="1"/>
    <col min="11534" max="11579" width="0" style="16" hidden="1" customWidth="1"/>
    <col min="11580" max="11776" width="9.140625" style="16"/>
    <col min="11777" max="11777" width="21.42578125" style="16" customWidth="1"/>
    <col min="11778" max="11778" width="17.140625" style="16" customWidth="1"/>
    <col min="11779" max="11779" width="6.85546875" style="16" customWidth="1"/>
    <col min="11780" max="11780" width="4.28515625" style="16" customWidth="1"/>
    <col min="11781" max="11788" width="11.140625" style="16" customWidth="1"/>
    <col min="11789" max="11789" width="8.5703125" style="16" customWidth="1"/>
    <col min="11790" max="11835" width="0" style="16" hidden="1" customWidth="1"/>
    <col min="11836" max="12032" width="9.140625" style="16"/>
    <col min="12033" max="12033" width="21.42578125" style="16" customWidth="1"/>
    <col min="12034" max="12034" width="17.140625" style="16" customWidth="1"/>
    <col min="12035" max="12035" width="6.85546875" style="16" customWidth="1"/>
    <col min="12036" max="12036" width="4.28515625" style="16" customWidth="1"/>
    <col min="12037" max="12044" width="11.140625" style="16" customWidth="1"/>
    <col min="12045" max="12045" width="8.5703125" style="16" customWidth="1"/>
    <col min="12046" max="12091" width="0" style="16" hidden="1" customWidth="1"/>
    <col min="12092" max="12288" width="9.140625" style="16"/>
    <col min="12289" max="12289" width="21.42578125" style="16" customWidth="1"/>
    <col min="12290" max="12290" width="17.140625" style="16" customWidth="1"/>
    <col min="12291" max="12291" width="6.85546875" style="16" customWidth="1"/>
    <col min="12292" max="12292" width="4.28515625" style="16" customWidth="1"/>
    <col min="12293" max="12300" width="11.140625" style="16" customWidth="1"/>
    <col min="12301" max="12301" width="8.5703125" style="16" customWidth="1"/>
    <col min="12302" max="12347" width="0" style="16" hidden="1" customWidth="1"/>
    <col min="12348" max="12544" width="9.140625" style="16"/>
    <col min="12545" max="12545" width="21.42578125" style="16" customWidth="1"/>
    <col min="12546" max="12546" width="17.140625" style="16" customWidth="1"/>
    <col min="12547" max="12547" width="6.85546875" style="16" customWidth="1"/>
    <col min="12548" max="12548" width="4.28515625" style="16" customWidth="1"/>
    <col min="12549" max="12556" width="11.140625" style="16" customWidth="1"/>
    <col min="12557" max="12557" width="8.5703125" style="16" customWidth="1"/>
    <col min="12558" max="12603" width="0" style="16" hidden="1" customWidth="1"/>
    <col min="12604" max="12800" width="9.140625" style="16"/>
    <col min="12801" max="12801" width="21.42578125" style="16" customWidth="1"/>
    <col min="12802" max="12802" width="17.140625" style="16" customWidth="1"/>
    <col min="12803" max="12803" width="6.85546875" style="16" customWidth="1"/>
    <col min="12804" max="12804" width="4.28515625" style="16" customWidth="1"/>
    <col min="12805" max="12812" width="11.140625" style="16" customWidth="1"/>
    <col min="12813" max="12813" width="8.5703125" style="16" customWidth="1"/>
    <col min="12814" max="12859" width="0" style="16" hidden="1" customWidth="1"/>
    <col min="12860" max="13056" width="9.140625" style="16"/>
    <col min="13057" max="13057" width="21.42578125" style="16" customWidth="1"/>
    <col min="13058" max="13058" width="17.140625" style="16" customWidth="1"/>
    <col min="13059" max="13059" width="6.85546875" style="16" customWidth="1"/>
    <col min="13060" max="13060" width="4.28515625" style="16" customWidth="1"/>
    <col min="13061" max="13068" width="11.140625" style="16" customWidth="1"/>
    <col min="13069" max="13069" width="8.5703125" style="16" customWidth="1"/>
    <col min="13070" max="13115" width="0" style="16" hidden="1" customWidth="1"/>
    <col min="13116" max="13312" width="9.140625" style="16"/>
    <col min="13313" max="13313" width="21.42578125" style="16" customWidth="1"/>
    <col min="13314" max="13314" width="17.140625" style="16" customWidth="1"/>
    <col min="13315" max="13315" width="6.85546875" style="16" customWidth="1"/>
    <col min="13316" max="13316" width="4.28515625" style="16" customWidth="1"/>
    <col min="13317" max="13324" width="11.140625" style="16" customWidth="1"/>
    <col min="13325" max="13325" width="8.5703125" style="16" customWidth="1"/>
    <col min="13326" max="13371" width="0" style="16" hidden="1" customWidth="1"/>
    <col min="13372" max="13568" width="9.140625" style="16"/>
    <col min="13569" max="13569" width="21.42578125" style="16" customWidth="1"/>
    <col min="13570" max="13570" width="17.140625" style="16" customWidth="1"/>
    <col min="13571" max="13571" width="6.85546875" style="16" customWidth="1"/>
    <col min="13572" max="13572" width="4.28515625" style="16" customWidth="1"/>
    <col min="13573" max="13580" width="11.140625" style="16" customWidth="1"/>
    <col min="13581" max="13581" width="8.5703125" style="16" customWidth="1"/>
    <col min="13582" max="13627" width="0" style="16" hidden="1" customWidth="1"/>
    <col min="13628" max="13824" width="9.140625" style="16"/>
    <col min="13825" max="13825" width="21.42578125" style="16" customWidth="1"/>
    <col min="13826" max="13826" width="17.140625" style="16" customWidth="1"/>
    <col min="13827" max="13827" width="6.85546875" style="16" customWidth="1"/>
    <col min="13828" max="13828" width="4.28515625" style="16" customWidth="1"/>
    <col min="13829" max="13836" width="11.140625" style="16" customWidth="1"/>
    <col min="13837" max="13837" width="8.5703125" style="16" customWidth="1"/>
    <col min="13838" max="13883" width="0" style="16" hidden="1" customWidth="1"/>
    <col min="13884" max="14080" width="9.140625" style="16"/>
    <col min="14081" max="14081" width="21.42578125" style="16" customWidth="1"/>
    <col min="14082" max="14082" width="17.140625" style="16" customWidth="1"/>
    <col min="14083" max="14083" width="6.85546875" style="16" customWidth="1"/>
    <col min="14084" max="14084" width="4.28515625" style="16" customWidth="1"/>
    <col min="14085" max="14092" width="11.140625" style="16" customWidth="1"/>
    <col min="14093" max="14093" width="8.5703125" style="16" customWidth="1"/>
    <col min="14094" max="14139" width="0" style="16" hidden="1" customWidth="1"/>
    <col min="14140" max="14336" width="9.140625" style="16"/>
    <col min="14337" max="14337" width="21.42578125" style="16" customWidth="1"/>
    <col min="14338" max="14338" width="17.140625" style="16" customWidth="1"/>
    <col min="14339" max="14339" width="6.85546875" style="16" customWidth="1"/>
    <col min="14340" max="14340" width="4.28515625" style="16" customWidth="1"/>
    <col min="14341" max="14348" width="11.140625" style="16" customWidth="1"/>
    <col min="14349" max="14349" width="8.5703125" style="16" customWidth="1"/>
    <col min="14350" max="14395" width="0" style="16" hidden="1" customWidth="1"/>
    <col min="14396" max="14592" width="9.140625" style="16"/>
    <col min="14593" max="14593" width="21.42578125" style="16" customWidth="1"/>
    <col min="14594" max="14594" width="17.140625" style="16" customWidth="1"/>
    <col min="14595" max="14595" width="6.85546875" style="16" customWidth="1"/>
    <col min="14596" max="14596" width="4.28515625" style="16" customWidth="1"/>
    <col min="14597" max="14604" width="11.140625" style="16" customWidth="1"/>
    <col min="14605" max="14605" width="8.5703125" style="16" customWidth="1"/>
    <col min="14606" max="14651" width="0" style="16" hidden="1" customWidth="1"/>
    <col min="14652" max="14848" width="9.140625" style="16"/>
    <col min="14849" max="14849" width="21.42578125" style="16" customWidth="1"/>
    <col min="14850" max="14850" width="17.140625" style="16" customWidth="1"/>
    <col min="14851" max="14851" width="6.85546875" style="16" customWidth="1"/>
    <col min="14852" max="14852" width="4.28515625" style="16" customWidth="1"/>
    <col min="14853" max="14860" width="11.140625" style="16" customWidth="1"/>
    <col min="14861" max="14861" width="8.5703125" style="16" customWidth="1"/>
    <col min="14862" max="14907" width="0" style="16" hidden="1" customWidth="1"/>
    <col min="14908" max="15104" width="9.140625" style="16"/>
    <col min="15105" max="15105" width="21.42578125" style="16" customWidth="1"/>
    <col min="15106" max="15106" width="17.140625" style="16" customWidth="1"/>
    <col min="15107" max="15107" width="6.85546875" style="16" customWidth="1"/>
    <col min="15108" max="15108" width="4.28515625" style="16" customWidth="1"/>
    <col min="15109" max="15116" width="11.140625" style="16" customWidth="1"/>
    <col min="15117" max="15117" width="8.5703125" style="16" customWidth="1"/>
    <col min="15118" max="15163" width="0" style="16" hidden="1" customWidth="1"/>
    <col min="15164" max="15360" width="9.140625" style="16"/>
    <col min="15361" max="15361" width="21.42578125" style="16" customWidth="1"/>
    <col min="15362" max="15362" width="17.140625" style="16" customWidth="1"/>
    <col min="15363" max="15363" width="6.85546875" style="16" customWidth="1"/>
    <col min="15364" max="15364" width="4.28515625" style="16" customWidth="1"/>
    <col min="15365" max="15372" width="11.140625" style="16" customWidth="1"/>
    <col min="15373" max="15373" width="8.5703125" style="16" customWidth="1"/>
    <col min="15374" max="15419" width="0" style="16" hidden="1" customWidth="1"/>
    <col min="15420" max="15616" width="9.140625" style="16"/>
    <col min="15617" max="15617" width="21.42578125" style="16" customWidth="1"/>
    <col min="15618" max="15618" width="17.140625" style="16" customWidth="1"/>
    <col min="15619" max="15619" width="6.85546875" style="16" customWidth="1"/>
    <col min="15620" max="15620" width="4.28515625" style="16" customWidth="1"/>
    <col min="15621" max="15628" width="11.140625" style="16" customWidth="1"/>
    <col min="15629" max="15629" width="8.5703125" style="16" customWidth="1"/>
    <col min="15630" max="15675" width="0" style="16" hidden="1" customWidth="1"/>
    <col min="15676" max="15872" width="9.140625" style="16"/>
    <col min="15873" max="15873" width="21.42578125" style="16" customWidth="1"/>
    <col min="15874" max="15874" width="17.140625" style="16" customWidth="1"/>
    <col min="15875" max="15875" width="6.85546875" style="16" customWidth="1"/>
    <col min="15876" max="15876" width="4.28515625" style="16" customWidth="1"/>
    <col min="15877" max="15884" width="11.140625" style="16" customWidth="1"/>
    <col min="15885" max="15885" width="8.5703125" style="16" customWidth="1"/>
    <col min="15886" max="15931" width="0" style="16" hidden="1" customWidth="1"/>
    <col min="15932" max="16128" width="9.140625" style="16"/>
    <col min="16129" max="16129" width="21.42578125" style="16" customWidth="1"/>
    <col min="16130" max="16130" width="17.140625" style="16" customWidth="1"/>
    <col min="16131" max="16131" width="6.85546875" style="16" customWidth="1"/>
    <col min="16132" max="16132" width="4.28515625" style="16" customWidth="1"/>
    <col min="16133" max="16140" width="11.140625" style="16" customWidth="1"/>
    <col min="16141" max="16141" width="8.5703125" style="16" customWidth="1"/>
    <col min="16142" max="16187" width="0" style="16" hidden="1" customWidth="1"/>
    <col min="16188" max="16384" width="9.140625" style="16"/>
  </cols>
  <sheetData>
    <row r="1" spans="1:25" ht="18.399999999999999" customHeight="1" thickBot="1">
      <c r="A1" s="16" t="s">
        <v>80</v>
      </c>
    </row>
    <row r="2" spans="1:25" ht="18.399999999999999" customHeight="1">
      <c r="A2" s="33" t="s">
        <v>70</v>
      </c>
      <c r="B2" s="30" t="s">
        <v>69</v>
      </c>
      <c r="C2" s="30" t="s">
        <v>68</v>
      </c>
      <c r="D2" s="30" t="s">
        <v>67</v>
      </c>
      <c r="E2" s="30" t="s">
        <v>66</v>
      </c>
      <c r="F2" s="30" t="s">
        <v>1</v>
      </c>
      <c r="G2" s="30" t="s">
        <v>65</v>
      </c>
      <c r="H2" s="30" t="s">
        <v>1</v>
      </c>
      <c r="I2" s="30" t="s">
        <v>64</v>
      </c>
      <c r="J2" s="30" t="s">
        <v>1</v>
      </c>
      <c r="K2" s="30" t="s">
        <v>63</v>
      </c>
      <c r="L2" s="30" t="s">
        <v>1</v>
      </c>
      <c r="M2" s="31" t="s">
        <v>62</v>
      </c>
    </row>
    <row r="3" spans="1:25" ht="18.399999999999999" customHeight="1" thickBot="1">
      <c r="A3" s="34" t="s">
        <v>1</v>
      </c>
      <c r="B3" s="35" t="s">
        <v>1</v>
      </c>
      <c r="C3" s="35" t="s">
        <v>1</v>
      </c>
      <c r="D3" s="35" t="s">
        <v>1</v>
      </c>
      <c r="E3" s="15" t="s">
        <v>61</v>
      </c>
      <c r="F3" s="15" t="s">
        <v>60</v>
      </c>
      <c r="G3" s="15" t="s">
        <v>61</v>
      </c>
      <c r="H3" s="15" t="s">
        <v>60</v>
      </c>
      <c r="I3" s="15" t="s">
        <v>61</v>
      </c>
      <c r="J3" s="15" t="s">
        <v>60</v>
      </c>
      <c r="K3" s="15" t="s">
        <v>61</v>
      </c>
      <c r="L3" s="15" t="s">
        <v>60</v>
      </c>
      <c r="M3" s="32" t="s">
        <v>1</v>
      </c>
      <c r="S3" s="1" t="s">
        <v>95</v>
      </c>
      <c r="T3" s="1" t="s">
        <v>94</v>
      </c>
      <c r="U3" s="1" t="s">
        <v>93</v>
      </c>
      <c r="V3" s="1" t="s">
        <v>92</v>
      </c>
      <c r="W3" s="1" t="s">
        <v>91</v>
      </c>
      <c r="X3" s="1" t="s">
        <v>90</v>
      </c>
      <c r="Y3" s="1" t="s">
        <v>89</v>
      </c>
    </row>
  </sheetData>
  <mergeCells count="9"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1" type="noConversion"/>
  <pageMargins left="0.31496062992125984" right="0.31496062992125984" top="1" bottom="0.59055118110236215" header="0.5" footer="0.5"/>
  <pageSetup paperSize="9" orientation="landscape" copies="0"/>
  <headerFooter alignWithMargins="0">
    <oddHeader>&amp;RPage :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내역서</vt:lpstr>
      <vt:lpstr>일위대가_호표</vt:lpstr>
      <vt:lpstr>내역서!Print_Area</vt:lpstr>
      <vt:lpstr>내역서!Print_Titles</vt:lpstr>
      <vt:lpstr>일위대가_호표!Print_Titles</vt:lpstr>
    </vt:vector>
  </TitlesOfParts>
  <Company>BlackEdition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user</cp:lastModifiedBy>
  <cp:lastPrinted>2020-11-04T00:48:22Z</cp:lastPrinted>
  <dcterms:created xsi:type="dcterms:W3CDTF">2013-03-18T11:44:23Z</dcterms:created>
  <dcterms:modified xsi:type="dcterms:W3CDTF">2020-11-17T00:25:43Z</dcterms:modified>
</cp:coreProperties>
</file>